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barovans\Documents\Нелли\ТГК 2\Раскрытие информации\платные услуги\пл ус\"/>
    </mc:Choice>
  </mc:AlternateContent>
  <bookViews>
    <workbookView xWindow="0" yWindow="0" windowWidth="28800" windowHeight="12300" tabRatio="822" activeTab="2"/>
  </bookViews>
  <sheets>
    <sheet name="1-6 2018" sheetId="26" r:id="rId1"/>
    <sheet name="2-4" sheetId="29" r:id="rId2"/>
    <sheet name="раздел 7 2018" sheetId="24" r:id="rId3"/>
  </sheets>
  <calcPr calcId="162913" fullPrecision="0"/>
</workbook>
</file>

<file path=xl/calcChain.xml><?xml version="1.0" encoding="utf-8"?>
<calcChain xmlns="http://schemas.openxmlformats.org/spreadsheetml/2006/main">
  <c r="D17" i="24" l="1"/>
  <c r="C18" i="29"/>
  <c r="D18" i="29"/>
  <c r="C17" i="29"/>
  <c r="D17" i="29"/>
  <c r="C16" i="29"/>
  <c r="D16" i="29"/>
  <c r="C15" i="29"/>
  <c r="D15" i="29"/>
  <c r="C14" i="29"/>
  <c r="D14" i="29"/>
  <c r="C13" i="29"/>
  <c r="D13" i="29"/>
  <c r="C12" i="29"/>
  <c r="D12" i="29"/>
  <c r="C11" i="29"/>
  <c r="D11" i="29"/>
  <c r="C10" i="29"/>
  <c r="D10" i="29"/>
  <c r="C26" i="26"/>
  <c r="D26" i="26"/>
  <c r="C25" i="26"/>
  <c r="D25" i="26"/>
  <c r="C24" i="26"/>
  <c r="D24" i="26"/>
  <c r="K44" i="26"/>
  <c r="I44" i="26"/>
  <c r="G44" i="26"/>
  <c r="C44" i="26"/>
  <c r="D44" i="26"/>
  <c r="K43" i="26"/>
  <c r="I43" i="26"/>
  <c r="G43" i="26"/>
  <c r="C43" i="26"/>
  <c r="D43" i="26"/>
  <c r="K42" i="26"/>
  <c r="I42" i="26"/>
  <c r="G42" i="26"/>
  <c r="C42" i="26"/>
  <c r="D42" i="26"/>
  <c r="K41" i="26"/>
  <c r="I41" i="26"/>
  <c r="G41" i="26"/>
  <c r="C41" i="26"/>
  <c r="D41" i="26"/>
  <c r="K40" i="26"/>
  <c r="I40" i="26"/>
  <c r="G40" i="26"/>
  <c r="C40" i="26"/>
  <c r="D40" i="26"/>
  <c r="K39" i="26"/>
  <c r="I39" i="26"/>
  <c r="G39" i="26"/>
  <c r="C39" i="26"/>
  <c r="D39" i="26"/>
  <c r="K37" i="26"/>
  <c r="I37" i="26"/>
  <c r="G37" i="26"/>
  <c r="C37" i="26"/>
  <c r="D37" i="26"/>
  <c r="K35" i="26"/>
  <c r="I35" i="26"/>
  <c r="G35" i="26"/>
  <c r="C35" i="26"/>
  <c r="D35" i="26"/>
  <c r="K34" i="26"/>
  <c r="I34" i="26"/>
  <c r="G34" i="26"/>
  <c r="C34" i="26"/>
  <c r="D34" i="26"/>
  <c r="K33" i="26"/>
  <c r="I33" i="26"/>
  <c r="G33" i="26"/>
  <c r="C33" i="26"/>
  <c r="D33" i="26"/>
  <c r="K31" i="26"/>
  <c r="I31" i="26"/>
  <c r="G31" i="26"/>
  <c r="C31" i="26"/>
  <c r="D31" i="26"/>
  <c r="K30" i="26"/>
  <c r="I30" i="26"/>
  <c r="G30" i="26"/>
  <c r="C30" i="26"/>
  <c r="D30" i="26"/>
  <c r="K29" i="26"/>
  <c r="I29" i="26"/>
  <c r="G29" i="26"/>
  <c r="C29" i="26"/>
  <c r="D29" i="26"/>
  <c r="K28" i="26"/>
  <c r="I28" i="26"/>
  <c r="G28" i="26"/>
  <c r="C28" i="26"/>
  <c r="D28" i="26"/>
  <c r="K23" i="26"/>
  <c r="I23" i="26"/>
  <c r="G23" i="26"/>
  <c r="C23" i="26"/>
  <c r="D23" i="26"/>
  <c r="K22" i="26"/>
  <c r="I22" i="26"/>
  <c r="G22" i="26"/>
  <c r="C22" i="26"/>
  <c r="D22" i="26"/>
  <c r="K21" i="26"/>
  <c r="I21" i="26"/>
  <c r="G21" i="26"/>
  <c r="C21" i="26"/>
  <c r="D21" i="26"/>
  <c r="K20" i="26"/>
  <c r="I20" i="26"/>
  <c r="G20" i="26"/>
  <c r="C20" i="26"/>
  <c r="D20" i="26"/>
  <c r="K19" i="26"/>
  <c r="I19" i="26"/>
  <c r="G19" i="26"/>
  <c r="C19" i="26"/>
  <c r="D19" i="26"/>
  <c r="K18" i="26"/>
  <c r="I18" i="26"/>
  <c r="G18" i="26"/>
  <c r="C18" i="26"/>
  <c r="D18" i="26"/>
  <c r="K17" i="26"/>
  <c r="I17" i="26"/>
  <c r="G17" i="26"/>
  <c r="C17" i="26"/>
  <c r="D17" i="26"/>
  <c r="K15" i="26"/>
  <c r="I15" i="26"/>
  <c r="G15" i="26"/>
  <c r="C15" i="26"/>
  <c r="D15" i="26"/>
  <c r="K14" i="26"/>
  <c r="I14" i="26"/>
  <c r="C14" i="26"/>
  <c r="D14" i="26"/>
  <c r="K12" i="26"/>
  <c r="I12" i="26"/>
  <c r="G12" i="26"/>
  <c r="C12" i="26"/>
  <c r="D12" i="26"/>
  <c r="K11" i="26"/>
  <c r="I11" i="26"/>
  <c r="G11" i="26"/>
  <c r="C11" i="26"/>
  <c r="D11" i="26"/>
  <c r="D40" i="24"/>
  <c r="E40" i="24"/>
  <c r="D39" i="24"/>
  <c r="E39" i="24"/>
  <c r="D38" i="24"/>
  <c r="E38" i="24"/>
  <c r="D37" i="24"/>
  <c r="E37" i="24"/>
  <c r="D36" i="24"/>
  <c r="E36" i="24"/>
  <c r="F35" i="24"/>
  <c r="D34" i="24"/>
  <c r="E34" i="24"/>
  <c r="D33" i="24"/>
  <c r="E33" i="24"/>
  <c r="D31" i="24"/>
  <c r="E31" i="24"/>
  <c r="D30" i="24"/>
  <c r="E30" i="24"/>
  <c r="D29" i="24"/>
  <c r="E29" i="24"/>
  <c r="D28" i="24"/>
  <c r="E28" i="24"/>
  <c r="D27" i="24"/>
  <c r="E27" i="24"/>
  <c r="D26" i="24"/>
  <c r="E26" i="24"/>
  <c r="D25" i="24"/>
  <c r="E25" i="24"/>
  <c r="D24" i="24"/>
  <c r="E24" i="24"/>
  <c r="D22" i="24"/>
  <c r="E22" i="24"/>
  <c r="D21" i="24"/>
  <c r="E21" i="24"/>
  <c r="D20" i="24"/>
  <c r="E20" i="24"/>
  <c r="D19" i="24"/>
  <c r="E19" i="24"/>
  <c r="E17" i="24"/>
  <c r="D16" i="24"/>
  <c r="E16" i="24"/>
  <c r="D15" i="24"/>
  <c r="E15" i="24"/>
  <c r="D14" i="24"/>
  <c r="E14" i="24"/>
  <c r="D13" i="24"/>
  <c r="E13" i="24"/>
  <c r="D12" i="24"/>
  <c r="E12" i="24"/>
  <c r="F11" i="24"/>
  <c r="F10" i="24"/>
  <c r="E23" i="24"/>
  <c r="D23" i="24"/>
  <c r="F23" i="24"/>
</calcChain>
</file>

<file path=xl/sharedStrings.xml><?xml version="1.0" encoding="utf-8"?>
<sst xmlns="http://schemas.openxmlformats.org/spreadsheetml/2006/main" count="275" uniqueCount="212">
  <si>
    <t>2/01</t>
  </si>
  <si>
    <t>2/02</t>
  </si>
  <si>
    <t>2/03</t>
  </si>
  <si>
    <t>3/01</t>
  </si>
  <si>
    <t>3/02</t>
  </si>
  <si>
    <t>2/05</t>
  </si>
  <si>
    <t>2/06</t>
  </si>
  <si>
    <t>2/08</t>
  </si>
  <si>
    <t>Копировальные работы</t>
  </si>
  <si>
    <t>5/01</t>
  </si>
  <si>
    <t>Состав работ, включенных в калькуляцию</t>
  </si>
  <si>
    <t>Наименование разделов и калькуляций</t>
  </si>
  <si>
    <t>4. Электроустановки</t>
  </si>
  <si>
    <t>2/10</t>
  </si>
  <si>
    <t>4/02</t>
  </si>
  <si>
    <t>4/03</t>
  </si>
  <si>
    <t>4/04</t>
  </si>
  <si>
    <t>4/05</t>
  </si>
  <si>
    <t>4/06</t>
  </si>
  <si>
    <t>Выдача дубликата договора энергоснабжения (поставки) юридическим лицам</t>
  </si>
  <si>
    <t>1/04</t>
  </si>
  <si>
    <t>5. Автотранспорт</t>
  </si>
  <si>
    <t>Включение электроустановок потребителей, присоединенных к сетям сетевых организаций, с которыми заключен договор на передачу электроэнергии, отключенных за неоплату (дополнительно к стоимости услуг сетевых организаций).</t>
  </si>
  <si>
    <t>4/04 а</t>
  </si>
  <si>
    <t>Отключение электроустановок потребителей, присоединенных к сетям сетевых организаций, с которыми заключен договор на передачу электроэнергии (дополнительно к стоимости услуг сетевых организаций).</t>
  </si>
  <si>
    <t>2/11</t>
  </si>
  <si>
    <t>3/04</t>
  </si>
  <si>
    <t>3/06</t>
  </si>
  <si>
    <t>3/07</t>
  </si>
  <si>
    <t>3/08</t>
  </si>
  <si>
    <t>6.Прочие</t>
  </si>
  <si>
    <t>6/03</t>
  </si>
  <si>
    <t>6/04</t>
  </si>
  <si>
    <t>6/05</t>
  </si>
  <si>
    <t>6/06</t>
  </si>
  <si>
    <t>Выписка справки о наличии задолженности за потребленную э/энергию физическим лицам (исключение справки о расчетах с потребителем для последующего предъявления в органы соцзащиты)</t>
  </si>
  <si>
    <t>4/07</t>
  </si>
  <si>
    <t>6/09</t>
  </si>
  <si>
    <t>6/10</t>
  </si>
  <si>
    <t>Выдача ведомости электропотребления</t>
  </si>
  <si>
    <t>1/05</t>
  </si>
  <si>
    <t>3.Оформление документации.</t>
  </si>
  <si>
    <t>Техническое обслуживание трехфазного электросчетчика для юридических лиц</t>
  </si>
  <si>
    <t>Включение электроустановки потребителя, отключенного за неоплату.</t>
  </si>
  <si>
    <t>Замена/установка трехфазного электросчетчика для юридических лиц</t>
  </si>
  <si>
    <t>Замена/установка трехфазного электросчетчика для физических лиц (без внесения изменений в схему учета, на подготовленное (прежнее) место)</t>
  </si>
  <si>
    <t>7/1-01</t>
  </si>
  <si>
    <t>7/1-02</t>
  </si>
  <si>
    <t>7/1-03</t>
  </si>
  <si>
    <t>-</t>
  </si>
  <si>
    <t>7/1-04</t>
  </si>
  <si>
    <t>7/2-01</t>
  </si>
  <si>
    <t>7/2-03</t>
  </si>
  <si>
    <t>7/2-04</t>
  </si>
  <si>
    <t>7/2-05</t>
  </si>
  <si>
    <t>7/2-06</t>
  </si>
  <si>
    <t>7/3-01</t>
  </si>
  <si>
    <t>7/3-02</t>
  </si>
  <si>
    <t>7/3-03</t>
  </si>
  <si>
    <t>7/3-04</t>
  </si>
  <si>
    <t>Сумма с НДС, руб.</t>
  </si>
  <si>
    <t>Сумма без НДС, руб.</t>
  </si>
  <si>
    <t>НДС, руб.</t>
  </si>
  <si>
    <t>Программирование электронного электросчетчика с выездом на место</t>
  </si>
  <si>
    <t xml:space="preserve">  - однофазного </t>
  </si>
  <si>
    <t xml:space="preserve">  - трехфазного </t>
  </si>
  <si>
    <t xml:space="preserve"> - однофазного, шт</t>
  </si>
  <si>
    <t xml:space="preserve">  - трехфазного, шт</t>
  </si>
  <si>
    <t>Подключение электроснабжения для физического лица, отключенного за неоплату или хищение энергии  после оплаты счета</t>
  </si>
  <si>
    <t>Замена/установка однофазного электросчетчика для юридического лица</t>
  </si>
  <si>
    <t>Замена/установка однофазного электросчетчика для физического лица (без внесения изменений в схему учета, на подготовленное (прежнее) место)</t>
  </si>
  <si>
    <t>Техническое обслуживание однофазного электросчетчика для юридических лиц (без выезда инженера)</t>
  </si>
  <si>
    <t>Демонтаж трех трансформаторов тока</t>
  </si>
  <si>
    <t>2. Однофазные электросчетчики</t>
  </si>
  <si>
    <t>3. Трехфазные электросчетчики</t>
  </si>
  <si>
    <t>Стоимость электросчетчика (без установки)</t>
  </si>
  <si>
    <t xml:space="preserve">№ </t>
  </si>
  <si>
    <t>1.Предпродажная подготовка трехфазного электросчетчика инженером. 2.Стоимость электросчетчика (без установки)</t>
  </si>
  <si>
    <t>однофазный многотарифный счетчик с встроенным модемом передачи данных по силовой сети PLC Меркурий 203.2Т LBO</t>
  </si>
  <si>
    <t>Трехфазный многотарифный электронный электросчетчик Меркурий 233 ART-01 ROL</t>
  </si>
  <si>
    <t>Проверка схемы включения однофазного электросчетчика для физических лиц</t>
  </si>
  <si>
    <t>Проверка схемы включения одного однофазного электросчетчика физического лица по заявке УК, ТСЖ, ЖСК и т.д (при наличии заявки УК,на производство работ не менее чем у 10 физических лиц, проживающих в одном жилом доме)</t>
  </si>
  <si>
    <t>Проверка схемы включения трехфазного электросчетчика для физических лиц</t>
  </si>
  <si>
    <t>Использование автотранспорта</t>
  </si>
  <si>
    <t>Внесение изменений в расчетно-платежные документы за предыдущие периоды в связи с нарушением договорных обязательств в части передачи показаний электросчетчиков</t>
  </si>
  <si>
    <t>2/13</t>
  </si>
  <si>
    <t>1. Внесение информации в ПК,корректировка счетов,актов.
2. Корректировка объемов передачи,объемов потерь, уведомление сетевой компании.</t>
  </si>
  <si>
    <t>7/3 Комплексные услуги</t>
  </si>
  <si>
    <t>7/2 Трехфазные электросчетчики</t>
  </si>
  <si>
    <t>7/1 Однофазные электросчетчики</t>
  </si>
  <si>
    <t>При выезде на расстояние более 20 км дополнительно взимается стоимость транспортных расходов по калькуляции № 5/01.</t>
  </si>
  <si>
    <t>7/2-07</t>
  </si>
  <si>
    <t>7/2-08</t>
  </si>
  <si>
    <t>Трехфазный многотарифный электронный электросчетчик Меркурий 233 ART-01 ROL (ORL) с управлением нагрузкой с помощью реле внутри счетчика</t>
  </si>
  <si>
    <t xml:space="preserve">1.Программирование  электросчетчика. </t>
  </si>
  <si>
    <t>2.Оформление документации.</t>
  </si>
  <si>
    <t>7/3-05</t>
  </si>
  <si>
    <t>7/3-06</t>
  </si>
  <si>
    <t>1.Предпродажная подготовка трехфазного электросчетчика. 2.Стоимость электросчетчика (без установки)</t>
  </si>
  <si>
    <t>Однофазный электросчетчик производства ОАО"Архэнергосбыт" типа СО-ЭАРХ-1, СО-ЭАРХ-2, СО-ЭАРХ-3</t>
  </si>
  <si>
    <t>Однофазный индукционный электросчетчик СО-505</t>
  </si>
  <si>
    <t>Трехфазный многотарифный электронный электросчетчик Меркурий 230ART-00,01,02,03 PQR(С)SIN (PQR(С)SIDN )</t>
  </si>
  <si>
    <t>Трехфазный многотарифный электронный электросчетчик с встроенным модемом GSM Меркурий 230ART-00,01,02,03 PQR(С)SIGDN</t>
  </si>
  <si>
    <t>Трехфазный двухтарифный электросчетчик с установкой для физического лица</t>
  </si>
  <si>
    <t>Однофазный индукционный электросчетчик с установкой для физического лица</t>
  </si>
  <si>
    <t>Однофазный однотарифный электронный электросчетчик с установкой для физического лица</t>
  </si>
  <si>
    <r>
      <t xml:space="preserve">Однофазный однотарифный электронный электросчетчик с установкой для физического лица по заявлению УК, ТСЖ, ЖСК и т.д. </t>
    </r>
    <r>
      <rPr>
        <b/>
        <sz val="18"/>
        <rFont val="Times New Roman"/>
        <family val="1"/>
        <charset val="204"/>
      </rPr>
      <t>(при наличии заявления УК, ТСЖ, ЖСК на прозводство работ не менее чем у 10 физ.лиц, проживающих в одном или рядом расположенных жилых домах)</t>
    </r>
  </si>
  <si>
    <t>7/2-09</t>
  </si>
  <si>
    <t>7/2-10</t>
  </si>
  <si>
    <t>1. Оформление документации. Прием заявки на установку.  
2. Отключение и проверка отсутствия напряжения. 
3.Установка однофазного электронного электросчетчика на подготовленное место. Проверка схемы включения. Оформление документации.</t>
  </si>
  <si>
    <t>1.Предпродажная подготовка трехфазного электросчетчика инженером. 
2.Стоимость электросчетчика (без установки)</t>
  </si>
  <si>
    <t xml:space="preserve">1.Предпродажная подготовка трехфазного электросчетчика. 
2. Оформление документации. Прием заявки на установку.   3.Установка электросчетчика на подготовленное место. Проверка схемы включения. Оформление документации.      </t>
  </si>
  <si>
    <t>1.Оформление документации. Прием заявки на установку.       2.Отключение и проверка отсутствия напряжения. 
3.Установка однофазного индукционного электросчетчика на подготовленное место. Проверка схемы включения. Оформление документации.</t>
  </si>
  <si>
    <t>Предложения ИЦ</t>
  </si>
  <si>
    <t>отклонение</t>
  </si>
  <si>
    <t>1. Проверка документов об оплате. Выписка задания.
2. Подключение электросчетчика. Проверка на самоход. Проверка работы электросчетчика при нагрузке. Оформление документации.</t>
  </si>
  <si>
    <t>1. Прием заявки на замену,установку электросчетчика. Выписка задания. 
2. Отключение и проверка отсутствия напряжения. При замене-снятие старого электросчетчика, при установке-осмотр подготовленного места.
3.Установка нового электросчетчика. Проверка самохода и работы  электросчетчика при нагрузке. Оформление документации.</t>
  </si>
  <si>
    <t>1. Проведение инженером предварительного осмотра (с выездом на место). Оформлениие заявки.Выписка задания. 
2. Отключение и проверка отсутствия напряжения. При замене-снятие старого электросчетчика,при установке-осмотр подготовленного места. 
3.Установка нового электросчетчика. Проверка самохода и работы  электросчетчика при нагрузке.Оформление документации.</t>
  </si>
  <si>
    <t>1. Прием заявки. Выписка задания. 
2. Внешний осмотр электросчетчика. Проверка схемы включения и монтажа электросчетчика. Проверка самохода и работы электросчетчика при нагрузке. Оформление документации.</t>
  </si>
  <si>
    <t xml:space="preserve">1. Выписка задания. 
2. Проверка одного электросчетчика образцовым прибором учета </t>
  </si>
  <si>
    <t>1. Выписка задания. 
2. Отключение и проверка отсутствия напряжения. Снятие электросчетчика.</t>
  </si>
  <si>
    <t>1. Выписка задания.
2. Внешний осмотр счетчика. Проверка схемы включения и монтажа электросчетчика. Проверка работы электросчетчика при нагрузке. Оформление документации.</t>
  </si>
  <si>
    <t>1. Проверка документов об оплате. Выписка задания. 
2. Подключение электросчетчика. Проверка на самоход. Проверка работы электросчетчика при нагрузке. Оформление документации.</t>
  </si>
  <si>
    <t>1. Осмотр электроустановок с выездом на место. 
2. Проверка и оформление документации с выдачей акта осмотра.</t>
  </si>
  <si>
    <t>Копирование 1 листа.</t>
  </si>
  <si>
    <t xml:space="preserve">Прием заявки на выдачу дубликата. Распечатка и подписание. </t>
  </si>
  <si>
    <t>Формирование и распечатка справки.</t>
  </si>
  <si>
    <t>Формирование и печать ведомости.</t>
  </si>
  <si>
    <t>Использование автотранспорта за 1 час.</t>
  </si>
  <si>
    <t>Проверка платежных документов после оплаты долга. Оформление документов и заявки на подключение.</t>
  </si>
  <si>
    <t>Проверка правильности и своевременности оплаты, оформление предупреждения (в случае задолженности). Оформление документов и заявки на отключение.</t>
  </si>
  <si>
    <t>1. Проведение инженером предварительного осмотра (с выездом на место).Составление акта осмотра. 
2. Выписка задания. 
3. Внешний осмотр  электросчетчика. Проверка схемы включения и монтажа  электросчетчика. Проверка  работы  электросчетчика при нагрузке. Оформление документации.</t>
  </si>
  <si>
    <t>1. Проведение предварительного осмотра  инженером.Составление акта осмотра.
2.Выписка задания. 
3. Отключение и проверка отсутствия напряжения. При замене-снятие старого электросчетчика, при установке-осмотр подготовленного места.Установка нового электросчетчика. Включение напряжения,проверка самохода и работы электросчетчика при нагрузке.Оформление документации.</t>
  </si>
  <si>
    <t>1. Выписка задания. 
2. Отключение и проверка отсутствия напряжения. При замене-снятие старого электросчетчика,при установке-осмотр подготовленного места.Установка нового электросчетчика. Включение напряжения, проверка самохода и работы счетчика при нагрузке.Оформление документации.</t>
  </si>
  <si>
    <t>Сумма c НДС, руб.</t>
  </si>
  <si>
    <t>7/2-11</t>
  </si>
  <si>
    <t>7/1-05</t>
  </si>
  <si>
    <t>7/1-06</t>
  </si>
  <si>
    <t>7/1-07</t>
  </si>
  <si>
    <t>7/1-08</t>
  </si>
  <si>
    <t>Однофазный однотарифный электронный электросчетчик Меркурий 202.5 (5-60 А, ОУ, на 3 винтах)</t>
  </si>
  <si>
    <t>1. Программирование электросчетчиков</t>
  </si>
  <si>
    <t xml:space="preserve">Примечание:
</t>
  </si>
  <si>
    <t>1.Выезд специалиста к заказчику. 
2.Программирование  электросчетчика.</t>
  </si>
  <si>
    <t>Осмотр места установки электросчетчика у физического лица (в случае невозможности оказания услуги по заявке потребителя)</t>
  </si>
  <si>
    <t>1. Прием заявки. Выписка задания. 
2. Внешний осмотр электросчетчика. Отключение и проверка отсутствия напряжения.  
3. Проверка схемы включения и монтажа электросчетчика. 
4. При  установке электросчетчика-осмотр подготовленного места. 
Оформление документации.</t>
  </si>
  <si>
    <t>7/2-12</t>
  </si>
  <si>
    <t>7/2-13</t>
  </si>
  <si>
    <t>7/2-14</t>
  </si>
  <si>
    <t>О.Б. Капицына</t>
  </si>
  <si>
    <t>Программирование многотарифного электронного электросчетчика</t>
  </si>
  <si>
    <t>Однофазный однотарифный электронный электросчетчик в круглом корпуск ЛЕ111.1.К.РО (5-60 А, ОУ, на 3 винтах)</t>
  </si>
  <si>
    <t>Однофазный однотарифный электронный электросчетчик Меркурий 201.5 (5-60 А, ОУ, на DIN-рейку)</t>
  </si>
  <si>
    <t>Трехфазный однотарифный электронный электросчетчик "Меркурий" 230АМ всех модификаций</t>
  </si>
  <si>
    <t>Трехфазный многотарифный электронный электросчетчик без профиля мощности Меркурий 230ART-00,01,02,03 R(C)N</t>
  </si>
  <si>
    <t>Трехфазный многотарифный электронный электросчетчик Меркурий 231AT-01 с креплением на DIN-рейку</t>
  </si>
  <si>
    <t>Трехфазный многотарифный электронный электросчетчик Меркурий 233 ART-00, 01, 02, 03 KR</t>
  </si>
  <si>
    <t>Трехфазный многотарифный электронный электросчетчик Меркурий 233 ART-00, 01, 02, 03 KRR (два интерфейса RS-485)</t>
  </si>
  <si>
    <t xml:space="preserve">Трехфазный однотарифный электронный электросчетчик Меркурий 231AM-01 с креплением на DIN-рейку </t>
  </si>
  <si>
    <t>Трехфазный многотарифный электронный электросчетчик Меркурий 234 ART-01 PO с управлением нагрузкой с помощью реле внутри счетчика</t>
  </si>
  <si>
    <t>Трехфазный многотарифный электронный электросчетчик Меркурий 234 ART-00,01,02,03 P</t>
  </si>
  <si>
    <t xml:space="preserve">Трехфазный многотарифный электронный электросчетчик Меркурий 234ARTM-00,01,02,03 PB.R </t>
  </si>
  <si>
    <t>7/3-01 дз</t>
  </si>
  <si>
    <t xml:space="preserve">1.Предпродажная подготовка однофазного электросчетчика. 2.Оформление документации. Прием заявки по телефону на установку электросчетчика. 
3.Установка электросчетчика на подготовленное место. Проверка схемы включения. Оформление документации.                                                                                                                                                                                                                                   </t>
  </si>
  <si>
    <t>7/3-04 дз</t>
  </si>
  <si>
    <t>Однофазный однотарифный электронный электросчетчик с установкой для физического лица по дистанционной заявке</t>
  </si>
  <si>
    <t>1. Оформление документации. Прием заявки по телефону на установку электросчетчика. 
2.Отключение и проверка отсутствия напряжения. 
3.Установка однофазного электронного электросчетчика на подготовленное место. Проверка схемы включения. Оформление документации.</t>
  </si>
  <si>
    <t>718,76/638,78</t>
  </si>
  <si>
    <t>1917,44/1278,66</t>
  </si>
  <si>
    <t>4154,82/5113,54</t>
  </si>
  <si>
    <t>по договору</t>
  </si>
  <si>
    <t>по запросу</t>
  </si>
  <si>
    <t>2237,38/2077,41 (по видам пр.уч)</t>
  </si>
  <si>
    <t>3196,10 и 5273,51/ 2397,35 и 3196,10 (по видам пр.уч)</t>
  </si>
  <si>
    <t>1757,47 - внеплановая проверка ????</t>
  </si>
  <si>
    <t>нет</t>
  </si>
  <si>
    <t>наличие МРСК</t>
  </si>
  <si>
    <t>2/14</t>
  </si>
  <si>
    <t>2/15</t>
  </si>
  <si>
    <t>2/16</t>
  </si>
  <si>
    <t>Установка двухполюсного автомата</t>
  </si>
  <si>
    <t>Установка однополюсного автомата</t>
  </si>
  <si>
    <t>Установка трёхполюсного автомата</t>
  </si>
  <si>
    <t>"_____"  ______________ 2018 г.</t>
  </si>
  <si>
    <t>Начальник отдела экономики</t>
  </si>
  <si>
    <t>Выдача дубликата документа для юридических лиц (1 лист)</t>
  </si>
  <si>
    <t>1.Предпродажная подготовка однофазного электросчетчика. 
2.Стоимость электросчетчика (без установки)</t>
  </si>
  <si>
    <t>1.Предпродажная подготовка трехфазного электросчетчика. 
2.Стоимость электросчетчика (без установки)</t>
  </si>
  <si>
    <t xml:space="preserve">1.Предпродажная подготовка однофазного электросчетчика. 2.Оформление документации. Прием заявки на установку. 
3.Установка электросчетчика на подготовленное место. Проверка схемы включения. Оформление документации.                                                                                                                                                                                                                                   </t>
  </si>
  <si>
    <t>1. Оформление документации. Прием заявки на установку. 
2.Отключение и проверка отсутствия напряжения. 
3.Установка однофазного электронного электросчетчика на подготовленное место. Проверка схемы включения. Оформление документации.</t>
  </si>
  <si>
    <t>Наименование калькуляций</t>
  </si>
  <si>
    <t>Проверка 1Ф счетчика образцовым прибором учета (физ.лица)</t>
  </si>
  <si>
    <t>Проверка 3Ф счетчика образцовым прибором учета (юр.лица)</t>
  </si>
  <si>
    <t>Демонтаж 1Ф счетчика</t>
  </si>
  <si>
    <t>Демонтаж 3Ф счетчика</t>
  </si>
  <si>
    <t>Внеплановый осмотр действующих электроустановок</t>
  </si>
  <si>
    <t>Замена одного трансформатора тока (без стоимости ТТ)</t>
  </si>
  <si>
    <t xml:space="preserve">1. Выписка задания. 
2. Отключение и проверка отсутствия напряжения. В случае замены - снятие одного заменяемого трасформатора тока. Установка нового трансформатора. Включение напряжения, проверка  работы при нагрузке. Оформление документации. </t>
  </si>
  <si>
    <t>Замена трех трансформаторов тока (без стоимости ТТ)</t>
  </si>
  <si>
    <t xml:space="preserve">1. Выписка задания. 
2. Отключение и проверка отсутствия напряжения. Снятие трех заменяемых трасформаторов тока. Установка новых трансформаторов. Включение напряжения, проверка  работы при нагрузке. Оформление документации. </t>
  </si>
  <si>
    <t>4/08</t>
  </si>
  <si>
    <t>Установка трех трансформаторов тока (без стоимости ТТ)</t>
  </si>
  <si>
    <t xml:space="preserve">1. Выписка задания. 
2. Отключение и проверка отсутствия напряжения. Установка новых трансформаторов. Включение напряжения, проверка  работы при нагрузке. Оформление документации. </t>
  </si>
  <si>
    <t>1. Выписка задания. 
2. Отключение и проверка отсутствия напряжения. Снятие неисправных трасформаторов тока.</t>
  </si>
  <si>
    <t>Расценки на платные услуги, выполняемые ООО «ТГК-2 Энергосбыт»</t>
  </si>
  <si>
    <t>Генеральный директор ООО «ТГК-2 Энергосбыт»</t>
  </si>
  <si>
    <t>_____________    А.В. Черкасов</t>
  </si>
  <si>
    <t xml:space="preserve">Однофазный однотарифный электронный электросчетчик </t>
  </si>
  <si>
    <t>Однофазный многотарифный электронный электросчетчик</t>
  </si>
  <si>
    <t>Однофазный многотарифный электросчетчик с установкой для физического лица</t>
  </si>
  <si>
    <t>Однофазный многотарифный электросчетчик с установкой для физического лица по дистанционной заявке</t>
  </si>
  <si>
    <r>
      <t xml:space="preserve">Однофазный многотарифный электросчетчик с установкой для физического лица по заявлению УК, ТСЖ, ЖСК и т.д. </t>
    </r>
    <r>
      <rPr>
        <b/>
        <sz val="18"/>
        <rFont val="Times New Roman"/>
        <family val="1"/>
        <charset val="204"/>
      </rPr>
      <t>(при наличии заявления УК, ТСЖ, ЖСК на прозводство работ не менее чем у 10 физ.лиц, проживающих в одном или рядом расположенных жилых домах)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</si>
</sst>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 Cyr"/>
      <charset val="204"/>
    </font>
    <font>
      <b/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b/>
      <u/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i/>
      <u/>
      <sz val="2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22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59">
    <xf numFmtId="0" fontId="0" fillId="0" borderId="0" xfId="0"/>
    <xf numFmtId="0" fontId="2" fillId="0" borderId="0" xfId="0" applyFont="1" applyFill="1" applyAlignment="1">
      <alignment horizontal="right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2" xfId="0" applyNumberFormat="1" applyFont="1" applyFill="1" applyBorder="1" applyAlignment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top" wrapText="1"/>
    </xf>
    <xf numFmtId="2" fontId="3" fillId="0" borderId="6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vertical="center" wrapText="1"/>
    </xf>
    <xf numFmtId="2" fontId="3" fillId="0" borderId="8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vertical="top" wrapText="1"/>
    </xf>
    <xf numFmtId="49" fontId="3" fillId="0" borderId="13" xfId="0" applyNumberFormat="1" applyFont="1" applyFill="1" applyBorder="1" applyAlignment="1">
      <alignment horizontal="center" vertical="center"/>
    </xf>
    <xf numFmtId="49" fontId="3" fillId="0" borderId="14" xfId="0" applyNumberFormat="1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vertical="top" wrapText="1"/>
    </xf>
    <xf numFmtId="2" fontId="3" fillId="0" borderId="16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left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2" fontId="3" fillId="0" borderId="18" xfId="0" applyNumberFormat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vertical="top" wrapText="1"/>
    </xf>
    <xf numFmtId="49" fontId="5" fillId="0" borderId="2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left" vertical="center" wrapText="1"/>
    </xf>
    <xf numFmtId="2" fontId="3" fillId="0" borderId="19" xfId="0" applyNumberFormat="1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top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top" wrapText="1"/>
    </xf>
    <xf numFmtId="2" fontId="3" fillId="0" borderId="20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left" vertical="top" wrapText="1"/>
    </xf>
    <xf numFmtId="49" fontId="3" fillId="0" borderId="5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top" wrapText="1"/>
    </xf>
    <xf numFmtId="49" fontId="3" fillId="0" borderId="10" xfId="0" applyNumberFormat="1" applyFont="1" applyFill="1" applyBorder="1" applyAlignment="1">
      <alignment horizontal="left" vertical="center" wrapText="1"/>
    </xf>
    <xf numFmtId="49" fontId="3" fillId="0" borderId="17" xfId="0" applyNumberFormat="1" applyFont="1" applyFill="1" applyBorder="1" applyAlignment="1">
      <alignment horizontal="left" vertical="center" wrapText="1"/>
    </xf>
    <xf numFmtId="2" fontId="3" fillId="0" borderId="21" xfId="0" applyNumberFormat="1" applyFont="1" applyFill="1" applyBorder="1" applyAlignment="1">
      <alignment horizontal="center" vertical="center" wrapText="1"/>
    </xf>
    <xf numFmtId="2" fontId="3" fillId="0" borderId="2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left" wrapText="1"/>
    </xf>
    <xf numFmtId="2" fontId="3" fillId="0" borderId="10" xfId="0" applyNumberFormat="1" applyFont="1" applyFill="1" applyBorder="1" applyAlignment="1">
      <alignment horizontal="center" vertical="center" wrapText="1"/>
    </xf>
    <xf numFmtId="0" fontId="3" fillId="0" borderId="17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vertical="center" wrapText="1"/>
    </xf>
    <xf numFmtId="2" fontId="3" fillId="0" borderId="15" xfId="0" applyNumberFormat="1" applyFont="1" applyFill="1" applyBorder="1" applyAlignment="1">
      <alignment horizontal="center" vertical="center" wrapText="1"/>
    </xf>
    <xf numFmtId="2" fontId="3" fillId="0" borderId="23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top" wrapText="1"/>
    </xf>
    <xf numFmtId="2" fontId="3" fillId="0" borderId="5" xfId="0" applyNumberFormat="1" applyFont="1" applyFill="1" applyBorder="1" applyAlignment="1">
      <alignment horizontal="center" vertical="center"/>
    </xf>
    <xf numFmtId="2" fontId="3" fillId="0" borderId="15" xfId="0" applyNumberFormat="1" applyFont="1" applyFill="1" applyBorder="1" applyAlignment="1">
      <alignment horizontal="center" vertical="center"/>
    </xf>
    <xf numFmtId="49" fontId="3" fillId="0" borderId="7" xfId="0" applyNumberFormat="1" applyFont="1" applyFill="1" applyBorder="1" applyAlignment="1">
      <alignment horizontal="left" vertical="top" wrapText="1"/>
    </xf>
    <xf numFmtId="49" fontId="5" fillId="0" borderId="24" xfId="0" applyNumberFormat="1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7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7" fillId="0" borderId="0" xfId="0" applyFont="1" applyFill="1" applyAlignment="1">
      <alignment vertical="center"/>
    </xf>
    <xf numFmtId="2" fontId="3" fillId="0" borderId="6" xfId="0" applyNumberFormat="1" applyFont="1" applyFill="1" applyBorder="1" applyAlignment="1">
      <alignment horizontal="center" vertical="center"/>
    </xf>
    <xf numFmtId="49" fontId="3" fillId="0" borderId="11" xfId="0" applyNumberFormat="1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vertical="top" wrapText="1"/>
    </xf>
    <xf numFmtId="2" fontId="3" fillId="0" borderId="17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right" wrapText="1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49" fontId="11" fillId="0" borderId="28" xfId="0" applyNumberFormat="1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center" vertical="center" wrapText="1"/>
    </xf>
    <xf numFmtId="0" fontId="11" fillId="0" borderId="29" xfId="0" applyFont="1" applyFill="1" applyBorder="1" applyAlignment="1">
      <alignment horizontal="center" vertical="center" wrapText="1"/>
    </xf>
    <xf numFmtId="0" fontId="11" fillId="0" borderId="30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vertical="center" wrapText="1"/>
    </xf>
    <xf numFmtId="0" fontId="11" fillId="0" borderId="31" xfId="0" applyFont="1" applyFill="1" applyBorder="1" applyAlignment="1">
      <alignment horizontal="center" vertical="center" wrapText="1"/>
    </xf>
    <xf numFmtId="0" fontId="11" fillId="0" borderId="32" xfId="0" applyFont="1" applyFill="1" applyBorder="1" applyAlignment="1">
      <alignment horizontal="center" wrapText="1"/>
    </xf>
    <xf numFmtId="0" fontId="11" fillId="0" borderId="30" xfId="0" applyFont="1" applyFill="1" applyBorder="1" applyAlignment="1">
      <alignment horizontal="center" wrapText="1"/>
    </xf>
    <xf numFmtId="0" fontId="11" fillId="0" borderId="30" xfId="0" applyFont="1" applyFill="1" applyBorder="1" applyAlignment="1">
      <alignment horizontal="left" wrapText="1"/>
    </xf>
    <xf numFmtId="49" fontId="8" fillId="0" borderId="33" xfId="0" applyNumberFormat="1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vertical="top" wrapText="1"/>
    </xf>
    <xf numFmtId="2" fontId="8" fillId="0" borderId="33" xfId="0" applyNumberFormat="1" applyFont="1" applyFill="1" applyBorder="1" applyAlignment="1">
      <alignment horizontal="center" vertical="center" wrapText="1"/>
    </xf>
    <xf numFmtId="2" fontId="8" fillId="0" borderId="33" xfId="0" applyNumberFormat="1" applyFont="1" applyFill="1" applyBorder="1" applyAlignment="1">
      <alignment horizontal="center" vertical="top" wrapText="1"/>
    </xf>
    <xf numFmtId="0" fontId="8" fillId="0" borderId="30" xfId="0" applyFont="1" applyFill="1" applyBorder="1" applyAlignment="1">
      <alignment horizontal="left" wrapText="1"/>
    </xf>
    <xf numFmtId="0" fontId="8" fillId="0" borderId="30" xfId="0" applyFont="1" applyFill="1" applyBorder="1" applyAlignment="1">
      <alignment horizontal="center" vertical="center" wrapText="1"/>
    </xf>
    <xf numFmtId="4" fontId="8" fillId="0" borderId="30" xfId="0" applyNumberFormat="1" applyFont="1" applyFill="1" applyBorder="1" applyAlignment="1">
      <alignment horizontal="center" wrapText="1"/>
    </xf>
    <xf numFmtId="0" fontId="8" fillId="0" borderId="9" xfId="0" applyFont="1" applyFill="1" applyBorder="1" applyAlignment="1">
      <alignment vertical="top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top" wrapText="1"/>
    </xf>
    <xf numFmtId="0" fontId="8" fillId="0" borderId="22" xfId="0" applyFont="1" applyFill="1" applyBorder="1" applyAlignment="1">
      <alignment horizontal="left" vertical="top" wrapText="1"/>
    </xf>
    <xf numFmtId="2" fontId="8" fillId="0" borderId="22" xfId="0" applyNumberFormat="1" applyFont="1" applyFill="1" applyBorder="1" applyAlignment="1">
      <alignment horizontal="center" vertical="center" wrapText="1"/>
    </xf>
    <xf numFmtId="4" fontId="8" fillId="0" borderId="22" xfId="0" applyNumberFormat="1" applyFont="1" applyFill="1" applyBorder="1" applyAlignment="1">
      <alignment horizontal="center" vertical="top" wrapText="1"/>
    </xf>
    <xf numFmtId="0" fontId="8" fillId="0" borderId="34" xfId="0" applyFont="1" applyFill="1" applyBorder="1" applyAlignment="1">
      <alignment vertical="top" wrapText="1"/>
    </xf>
    <xf numFmtId="2" fontId="8" fillId="0" borderId="2" xfId="0" applyNumberFormat="1" applyFont="1" applyFill="1" applyBorder="1" applyAlignment="1">
      <alignment horizontal="center" vertical="center" wrapText="1"/>
    </xf>
    <xf numFmtId="2" fontId="8" fillId="0" borderId="2" xfId="0" applyNumberFormat="1" applyFont="1" applyFill="1" applyBorder="1" applyAlignment="1">
      <alignment horizontal="center" vertical="top" wrapText="1"/>
    </xf>
    <xf numFmtId="49" fontId="8" fillId="0" borderId="1" xfId="0" applyNumberFormat="1" applyFont="1" applyFill="1" applyBorder="1" applyAlignment="1">
      <alignment horizontal="center" vertical="center" wrapText="1"/>
    </xf>
    <xf numFmtId="4" fontId="8" fillId="0" borderId="22" xfId="0" applyNumberFormat="1" applyFont="1" applyFill="1" applyBorder="1" applyAlignment="1">
      <alignment horizontal="center" wrapText="1"/>
    </xf>
    <xf numFmtId="0" fontId="8" fillId="0" borderId="28" xfId="0" applyFont="1" applyFill="1" applyBorder="1" applyAlignment="1">
      <alignment vertical="top" wrapText="1"/>
    </xf>
    <xf numFmtId="2" fontId="8" fillId="0" borderId="29" xfId="0" applyNumberFormat="1" applyFont="1" applyFill="1" applyBorder="1" applyAlignment="1">
      <alignment horizontal="center" vertical="center" wrapText="1"/>
    </xf>
    <xf numFmtId="4" fontId="8" fillId="0" borderId="22" xfId="0" applyNumberFormat="1" applyFont="1" applyFill="1" applyBorder="1" applyAlignment="1">
      <alignment horizontal="center" vertical="center" wrapText="1"/>
    </xf>
    <xf numFmtId="49" fontId="8" fillId="0" borderId="29" xfId="0" applyNumberFormat="1" applyFont="1" applyFill="1" applyBorder="1" applyAlignment="1">
      <alignment horizontal="center" vertical="center" wrapText="1"/>
    </xf>
    <xf numFmtId="2" fontId="8" fillId="0" borderId="35" xfId="0" applyNumberFormat="1" applyFont="1" applyFill="1" applyBorder="1" applyAlignment="1">
      <alignment horizontal="center" vertical="center" wrapText="1"/>
    </xf>
    <xf numFmtId="4" fontId="8" fillId="0" borderId="35" xfId="0" applyNumberFormat="1" applyFont="1" applyFill="1" applyBorder="1" applyAlignment="1">
      <alignment horizontal="center" vertical="center" wrapText="1"/>
    </xf>
    <xf numFmtId="49" fontId="8" fillId="0" borderId="28" xfId="0" applyNumberFormat="1" applyFont="1" applyFill="1" applyBorder="1" applyAlignment="1">
      <alignment horizontal="center" vertical="center" wrapText="1"/>
    </xf>
    <xf numFmtId="2" fontId="8" fillId="0" borderId="28" xfId="0" applyNumberFormat="1" applyFont="1" applyFill="1" applyBorder="1" applyAlignment="1">
      <alignment horizontal="center" vertical="center" wrapText="1"/>
    </xf>
    <xf numFmtId="0" fontId="12" fillId="0" borderId="34" xfId="0" applyFont="1" applyFill="1" applyBorder="1" applyAlignment="1">
      <alignment vertical="top" wrapText="1"/>
    </xf>
    <xf numFmtId="2" fontId="8" fillId="0" borderId="9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Fill="1" applyBorder="1" applyAlignment="1">
      <alignment horizontal="center" vertical="top" wrapText="1"/>
    </xf>
    <xf numFmtId="2" fontId="8" fillId="0" borderId="22" xfId="0" applyNumberFormat="1" applyFont="1" applyFill="1" applyBorder="1" applyAlignment="1">
      <alignment horizontal="center" vertical="top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vertical="center" wrapText="1"/>
    </xf>
    <xf numFmtId="0" fontId="8" fillId="0" borderId="35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0" borderId="35" xfId="0" applyFont="1" applyFill="1" applyBorder="1" applyAlignment="1">
      <alignment horizontal="left" vertical="center" wrapText="1"/>
    </xf>
    <xf numFmtId="0" fontId="8" fillId="0" borderId="31" xfId="0" applyFont="1" applyFill="1" applyBorder="1" applyAlignment="1">
      <alignment vertical="center" wrapText="1"/>
    </xf>
    <xf numFmtId="0" fontId="8" fillId="0" borderId="22" xfId="0" applyFont="1" applyFill="1" applyBorder="1" applyAlignment="1">
      <alignment horizontal="left" vertical="center" wrapText="1"/>
    </xf>
    <xf numFmtId="0" fontId="8" fillId="0" borderId="22" xfId="0" applyFont="1" applyFill="1" applyBorder="1" applyAlignment="1">
      <alignment vertical="center" wrapText="1"/>
    </xf>
    <xf numFmtId="0" fontId="8" fillId="0" borderId="30" xfId="0" applyFont="1" applyFill="1" applyBorder="1" applyAlignment="1">
      <alignment vertical="center" wrapText="1"/>
    </xf>
    <xf numFmtId="4" fontId="8" fillId="0" borderId="30" xfId="0" applyNumberFormat="1" applyFont="1" applyFill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left" vertical="top" wrapText="1"/>
    </xf>
    <xf numFmtId="0" fontId="12" fillId="0" borderId="34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horizontal="center" vertical="center" wrapText="1"/>
    </xf>
    <xf numFmtId="4" fontId="10" fillId="0" borderId="22" xfId="0" applyNumberFormat="1" applyFont="1" applyFill="1" applyBorder="1" applyAlignment="1">
      <alignment horizontal="center" vertical="center" wrapText="1"/>
    </xf>
    <xf numFmtId="2" fontId="8" fillId="0" borderId="30" xfId="0" applyNumberFormat="1" applyFont="1" applyFill="1" applyBorder="1" applyAlignment="1">
      <alignment horizontal="center" vertical="center" wrapText="1"/>
    </xf>
    <xf numFmtId="0" fontId="12" fillId="0" borderId="28" xfId="0" applyFont="1" applyFill="1" applyBorder="1" applyAlignment="1">
      <alignment vertical="center" wrapText="1"/>
    </xf>
    <xf numFmtId="2" fontId="8" fillId="0" borderId="36" xfId="0" applyNumberFormat="1" applyFont="1" applyFill="1" applyBorder="1" applyAlignment="1">
      <alignment horizontal="center" vertical="top" wrapText="1"/>
    </xf>
    <xf numFmtId="2" fontId="8" fillId="0" borderId="29" xfId="0" applyNumberFormat="1" applyFont="1" applyFill="1" applyBorder="1" applyAlignment="1">
      <alignment horizontal="center" vertical="top" wrapText="1"/>
    </xf>
    <xf numFmtId="0" fontId="10" fillId="0" borderId="35" xfId="0" applyFont="1" applyFill="1" applyBorder="1" applyAlignment="1">
      <alignment horizontal="left" vertical="center" wrapText="1"/>
    </xf>
    <xf numFmtId="0" fontId="10" fillId="0" borderId="35" xfId="0" applyFont="1" applyFill="1" applyBorder="1" applyAlignment="1">
      <alignment horizontal="center" vertical="center" wrapText="1"/>
    </xf>
    <xf numFmtId="4" fontId="10" fillId="0" borderId="35" xfId="0" applyNumberFormat="1" applyFont="1" applyFill="1" applyBorder="1" applyAlignment="1">
      <alignment horizontal="center" vertical="center" wrapText="1"/>
    </xf>
    <xf numFmtId="49" fontId="8" fillId="0" borderId="28" xfId="0" applyNumberFormat="1" applyFont="1" applyFill="1" applyBorder="1" applyAlignment="1">
      <alignment vertical="center" wrapText="1"/>
    </xf>
    <xf numFmtId="49" fontId="8" fillId="0" borderId="35" xfId="0" applyNumberFormat="1" applyFont="1" applyFill="1" applyBorder="1" applyAlignment="1">
      <alignment horizontal="center" vertical="center" wrapText="1"/>
    </xf>
    <xf numFmtId="49" fontId="8" fillId="0" borderId="36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vertical="top" wrapText="1"/>
    </xf>
    <xf numFmtId="0" fontId="8" fillId="0" borderId="36" xfId="0" applyFont="1" applyFill="1" applyBorder="1" applyAlignment="1">
      <alignment vertical="top" wrapText="1"/>
    </xf>
    <xf numFmtId="0" fontId="10" fillId="0" borderId="22" xfId="0" applyFont="1" applyFill="1" applyBorder="1" applyAlignment="1">
      <alignment horizontal="left" vertical="top" wrapText="1"/>
    </xf>
    <xf numFmtId="4" fontId="10" fillId="0" borderId="22" xfId="0" applyNumberFormat="1" applyFont="1" applyFill="1" applyBorder="1" applyAlignment="1">
      <alignment horizontal="center" vertical="top" wrapText="1"/>
    </xf>
    <xf numFmtId="0" fontId="8" fillId="0" borderId="35" xfId="0" applyFont="1" applyFill="1" applyBorder="1" applyAlignment="1">
      <alignment vertical="top" wrapText="1"/>
    </xf>
    <xf numFmtId="4" fontId="8" fillId="0" borderId="35" xfId="0" applyNumberFormat="1" applyFont="1" applyFill="1" applyBorder="1" applyAlignment="1">
      <alignment horizontal="center" vertical="top" wrapText="1"/>
    </xf>
    <xf numFmtId="0" fontId="8" fillId="0" borderId="22" xfId="0" applyFont="1" applyFill="1" applyBorder="1" applyAlignment="1">
      <alignment vertical="top" wrapText="1"/>
    </xf>
    <xf numFmtId="0" fontId="8" fillId="0" borderId="34" xfId="0" applyFont="1" applyFill="1" applyBorder="1" applyAlignment="1">
      <alignment horizontal="left" vertical="center" wrapText="1"/>
    </xf>
    <xf numFmtId="0" fontId="8" fillId="0" borderId="18" xfId="0" applyFont="1" applyFill="1" applyBorder="1" applyAlignment="1">
      <alignment vertical="top" wrapText="1"/>
    </xf>
    <xf numFmtId="4" fontId="8" fillId="0" borderId="18" xfId="0" applyNumberFormat="1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left" wrapText="1"/>
    </xf>
    <xf numFmtId="0" fontId="8" fillId="0" borderId="33" xfId="0" applyFont="1" applyFill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/>
    </xf>
    <xf numFmtId="0" fontId="8" fillId="0" borderId="0" xfId="0" applyFont="1" applyFill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/>
    <xf numFmtId="2" fontId="16" fillId="0" borderId="0" xfId="0" applyNumberFormat="1" applyFont="1" applyFill="1"/>
    <xf numFmtId="2" fontId="8" fillId="0" borderId="0" xfId="0" applyNumberFormat="1" applyFont="1" applyFill="1"/>
    <xf numFmtId="0" fontId="8" fillId="0" borderId="0" xfId="0" applyFont="1" applyFill="1" applyAlignment="1">
      <alignment horizontal="left" wrapText="1"/>
    </xf>
    <xf numFmtId="2" fontId="16" fillId="0" borderId="0" xfId="0" applyNumberFormat="1" applyFont="1" applyFill="1" applyAlignment="1">
      <alignment vertical="center"/>
    </xf>
    <xf numFmtId="2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49" fontId="8" fillId="0" borderId="9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left" wrapText="1"/>
    </xf>
    <xf numFmtId="4" fontId="8" fillId="0" borderId="18" xfId="0" applyNumberFormat="1" applyFont="1" applyFill="1" applyBorder="1" applyAlignment="1">
      <alignment horizontal="center" wrapText="1"/>
    </xf>
    <xf numFmtId="2" fontId="16" fillId="0" borderId="0" xfId="0" applyNumberFormat="1" applyFont="1" applyFill="1" applyAlignment="1"/>
    <xf numFmtId="0" fontId="8" fillId="0" borderId="0" xfId="0" applyFont="1" applyFill="1" applyAlignment="1"/>
    <xf numFmtId="49" fontId="8" fillId="0" borderId="0" xfId="0" applyNumberFormat="1" applyFont="1" applyFill="1" applyAlignment="1">
      <alignment horizontal="center" vertical="center"/>
    </xf>
    <xf numFmtId="4" fontId="8" fillId="0" borderId="0" xfId="0" applyNumberFormat="1" applyFont="1" applyFill="1" applyBorder="1" applyAlignment="1">
      <alignment horizontal="center" wrapText="1"/>
    </xf>
    <xf numFmtId="0" fontId="11" fillId="0" borderId="0" xfId="0" applyFont="1" applyFill="1" applyAlignment="1">
      <alignment horizontal="center" vertical="center" wrapText="1"/>
    </xf>
    <xf numFmtId="4" fontId="11" fillId="0" borderId="0" xfId="0" applyNumberFormat="1" applyFont="1" applyFill="1" applyAlignment="1">
      <alignment horizontal="center"/>
    </xf>
    <xf numFmtId="0" fontId="11" fillId="0" borderId="0" xfId="0" applyFont="1" applyFill="1"/>
    <xf numFmtId="2" fontId="17" fillId="0" borderId="0" xfId="0" applyNumberFormat="1" applyFont="1" applyFill="1"/>
    <xf numFmtId="2" fontId="11" fillId="0" borderId="0" xfId="0" applyNumberFormat="1" applyFont="1" applyFill="1"/>
    <xf numFmtId="4" fontId="8" fillId="0" borderId="0" xfId="0" applyNumberFormat="1" applyFont="1" applyFill="1" applyAlignment="1">
      <alignment horizont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 applyAlignment="1">
      <alignment vertical="center"/>
    </xf>
    <xf numFmtId="49" fontId="3" fillId="0" borderId="12" xfId="0" applyNumberFormat="1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left" vertical="center" wrapText="1"/>
    </xf>
    <xf numFmtId="2" fontId="3" fillId="0" borderId="19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vertical="top" wrapText="1"/>
    </xf>
    <xf numFmtId="2" fontId="3" fillId="0" borderId="11" xfId="0" applyNumberFormat="1" applyFont="1" applyFill="1" applyBorder="1" applyAlignment="1">
      <alignment horizontal="center" vertical="center"/>
    </xf>
    <xf numFmtId="2" fontId="3" fillId="0" borderId="17" xfId="0" applyNumberFormat="1" applyFont="1" applyFill="1" applyBorder="1" applyAlignment="1">
      <alignment horizontal="center" vertical="center"/>
    </xf>
    <xf numFmtId="2" fontId="3" fillId="0" borderId="14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8" fillId="0" borderId="37" xfId="0" applyFont="1" applyFill="1" applyBorder="1" applyAlignment="1">
      <alignment horizontal="left" vertical="center" wrapText="1"/>
    </xf>
    <xf numFmtId="0" fontId="8" fillId="0" borderId="37" xfId="0" applyFont="1" applyFill="1" applyBorder="1" applyAlignment="1">
      <alignment horizontal="left" wrapText="1"/>
    </xf>
    <xf numFmtId="0" fontId="8" fillId="0" borderId="29" xfId="0" applyFont="1" applyFill="1" applyBorder="1" applyAlignment="1">
      <alignment horizontal="left" vertical="top" wrapText="1"/>
    </xf>
    <xf numFmtId="0" fontId="8" fillId="0" borderId="29" xfId="0" applyFont="1" applyFill="1" applyBorder="1" applyAlignment="1">
      <alignment vertical="top" wrapText="1"/>
    </xf>
    <xf numFmtId="0" fontId="8" fillId="0" borderId="34" xfId="0" applyFont="1" applyFill="1" applyBorder="1" applyAlignment="1">
      <alignment vertical="center" wrapText="1"/>
    </xf>
    <xf numFmtId="2" fontId="8" fillId="0" borderId="7" xfId="0" applyNumberFormat="1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3" xfId="0" applyNumberFormat="1" applyFont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2" fontId="8" fillId="0" borderId="12" xfId="0" applyNumberFormat="1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left" vertical="top" wrapText="1"/>
    </xf>
    <xf numFmtId="2" fontId="8" fillId="0" borderId="7" xfId="0" applyNumberFormat="1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 vertical="top" wrapText="1"/>
    </xf>
    <xf numFmtId="2" fontId="8" fillId="0" borderId="29" xfId="0" applyNumberFormat="1" applyFont="1" applyBorder="1" applyAlignment="1">
      <alignment horizontal="center" vertical="center"/>
    </xf>
    <xf numFmtId="49" fontId="3" fillId="0" borderId="15" xfId="0" applyNumberFormat="1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top" wrapText="1"/>
    </xf>
    <xf numFmtId="49" fontId="11" fillId="0" borderId="37" xfId="0" applyNumberFormat="1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2" fontId="8" fillId="0" borderId="37" xfId="0" applyNumberFormat="1" applyFont="1" applyFill="1" applyBorder="1" applyAlignment="1">
      <alignment horizontal="center" vertical="center" wrapText="1"/>
    </xf>
    <xf numFmtId="49" fontId="8" fillId="0" borderId="37" xfId="0" applyNumberFormat="1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vertical="center" wrapText="1"/>
    </xf>
    <xf numFmtId="0" fontId="2" fillId="0" borderId="0" xfId="0" applyFont="1" applyFill="1" applyAlignment="1">
      <alignment wrapText="1"/>
    </xf>
    <xf numFmtId="0" fontId="13" fillId="0" borderId="0" xfId="0" applyFont="1" applyFill="1" applyAlignment="1">
      <alignment horizontal="left"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3" fillId="0" borderId="0" xfId="0" applyFont="1" applyFill="1" applyAlignment="1">
      <alignment horizontal="right" wrapText="1"/>
    </xf>
    <xf numFmtId="2" fontId="18" fillId="0" borderId="0" xfId="0" applyNumberFormat="1" applyFont="1" applyFill="1"/>
    <xf numFmtId="2" fontId="13" fillId="0" borderId="0" xfId="0" applyNumberFormat="1" applyFont="1" applyFill="1"/>
    <xf numFmtId="0" fontId="13" fillId="0" borderId="0" xfId="0" applyFont="1" applyFill="1" applyAlignment="1">
      <alignment horizontal="left" wrapText="1"/>
    </xf>
    <xf numFmtId="0" fontId="14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right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/>
    <xf numFmtId="2" fontId="19" fillId="0" borderId="0" xfId="0" applyNumberFormat="1" applyFont="1" applyFill="1"/>
    <xf numFmtId="2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5" fillId="0" borderId="0" xfId="0" applyFont="1" applyFill="1" applyAlignment="1">
      <alignment horizontal="right" wrapText="1"/>
    </xf>
    <xf numFmtId="0" fontId="8" fillId="0" borderId="0" xfId="0" applyFont="1" applyFill="1" applyAlignment="1">
      <alignment horizontal="center" wrapText="1"/>
    </xf>
    <xf numFmtId="0" fontId="8" fillId="0" borderId="37" xfId="0" applyFont="1" applyFill="1" applyBorder="1" applyAlignment="1">
      <alignment wrapText="1"/>
    </xf>
    <xf numFmtId="49" fontId="8" fillId="0" borderId="37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top" wrapText="1"/>
    </xf>
    <xf numFmtId="0" fontId="8" fillId="0" borderId="0" xfId="0" applyFont="1" applyFill="1" applyBorder="1" applyAlignment="1">
      <alignment horizontal="left" wrapText="1"/>
    </xf>
    <xf numFmtId="0" fontId="15" fillId="0" borderId="0" xfId="0" applyFont="1" applyFill="1" applyAlignment="1">
      <alignment horizontal="right" wrapText="1"/>
    </xf>
    <xf numFmtId="0" fontId="9" fillId="0" borderId="0" xfId="0" applyFont="1" applyFill="1" applyBorder="1" applyAlignment="1">
      <alignment horizontal="center" vertical="center"/>
    </xf>
    <xf numFmtId="49" fontId="8" fillId="0" borderId="33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2" fontId="8" fillId="0" borderId="28" xfId="0" applyNumberFormat="1" applyFont="1" applyFill="1" applyBorder="1" applyAlignment="1">
      <alignment horizontal="center" vertical="center" wrapText="1"/>
    </xf>
    <xf numFmtId="2" fontId="8" fillId="0" borderId="36" xfId="0" applyNumberFormat="1" applyFont="1" applyFill="1" applyBorder="1" applyAlignment="1">
      <alignment horizontal="center" vertical="center" wrapText="1"/>
    </xf>
    <xf numFmtId="2" fontId="8" fillId="0" borderId="3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left" wrapText="1"/>
    </xf>
    <xf numFmtId="0" fontId="4" fillId="0" borderId="39" xfId="0" applyFont="1" applyFill="1" applyBorder="1" applyAlignment="1">
      <alignment horizontal="left" wrapText="1"/>
    </xf>
    <xf numFmtId="0" fontId="4" fillId="0" borderId="40" xfId="0" applyFont="1" applyFill="1" applyBorder="1" applyAlignment="1">
      <alignment horizontal="left" wrapText="1"/>
    </xf>
    <xf numFmtId="0" fontId="4" fillId="0" borderId="34" xfId="0" applyFont="1" applyFill="1" applyBorder="1" applyAlignment="1">
      <alignment horizontal="left" wrapText="1"/>
    </xf>
    <xf numFmtId="0" fontId="4" fillId="0" borderId="41" xfId="0" applyFont="1" applyFill="1" applyBorder="1" applyAlignment="1">
      <alignment horizontal="left" wrapText="1"/>
    </xf>
    <xf numFmtId="0" fontId="4" fillId="0" borderId="18" xfId="0" applyFont="1" applyFill="1" applyBorder="1" applyAlignment="1">
      <alignment horizontal="left" wrapText="1"/>
    </xf>
    <xf numFmtId="49" fontId="4" fillId="0" borderId="34" xfId="0" applyNumberFormat="1" applyFont="1" applyFill="1" applyBorder="1" applyAlignment="1">
      <alignment horizontal="left" wrapText="1"/>
    </xf>
    <xf numFmtId="49" fontId="4" fillId="0" borderId="41" xfId="0" applyNumberFormat="1" applyFont="1" applyFill="1" applyBorder="1" applyAlignment="1">
      <alignment horizontal="left" wrapText="1"/>
    </xf>
    <xf numFmtId="49" fontId="4" fillId="0" borderId="18" xfId="0" applyNumberFormat="1" applyFont="1" applyFill="1" applyBorder="1" applyAlignment="1">
      <alignment horizontal="left" wrapText="1"/>
    </xf>
    <xf numFmtId="0" fontId="14" fillId="0" borderId="0" xfId="0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M50"/>
  <sheetViews>
    <sheetView topLeftCell="A7" zoomScale="85" zoomScaleNormal="85" workbookViewId="0">
      <selection activeCell="B11" sqref="B11"/>
    </sheetView>
  </sheetViews>
  <sheetFormatPr defaultRowHeight="15" x14ac:dyDescent="0.25"/>
  <cols>
    <col min="1" max="1" width="6" style="168" customWidth="1"/>
    <col min="2" max="2" width="63.7109375" style="167" customWidth="1"/>
    <col min="3" max="3" width="11.42578125" style="176" customWidth="1"/>
    <col min="4" max="4" width="8.28515625" style="177" customWidth="1"/>
    <col min="5" max="5" width="11.7109375" style="177" customWidth="1"/>
    <col min="6" max="6" width="79.85546875" style="159" customWidth="1"/>
    <col min="7" max="7" width="13.140625" style="152" hidden="1" customWidth="1"/>
    <col min="8" max="8" width="14.85546875" style="159" hidden="1" customWidth="1"/>
    <col min="9" max="9" width="9" style="156" hidden="1" customWidth="1"/>
    <col min="10" max="10" width="7.42578125" style="157" hidden="1" customWidth="1"/>
    <col min="11" max="11" width="6.42578125" style="158" hidden="1" customWidth="1"/>
    <col min="12" max="12" width="16.5703125" style="159" hidden="1" customWidth="1"/>
    <col min="13" max="13" width="0" style="156" hidden="1" customWidth="1"/>
    <col min="14" max="16384" width="9.140625" style="156"/>
  </cols>
  <sheetData>
    <row r="1" spans="1:12" ht="20.25" x14ac:dyDescent="0.3">
      <c r="E1" s="238" t="s">
        <v>205</v>
      </c>
      <c r="F1" s="238"/>
      <c r="G1" s="212"/>
    </row>
    <row r="2" spans="1:12" ht="20.25" x14ac:dyDescent="0.3">
      <c r="F2" s="232" t="s">
        <v>206</v>
      </c>
      <c r="G2" s="212"/>
    </row>
    <row r="3" spans="1:12" ht="18.75" x14ac:dyDescent="0.3">
      <c r="F3" s="232" t="s">
        <v>183</v>
      </c>
      <c r="G3" s="156"/>
    </row>
    <row r="4" spans="1:12" x14ac:dyDescent="0.25">
      <c r="A4" s="153"/>
      <c r="B4" s="154"/>
      <c r="C4" s="155"/>
      <c r="D4" s="151"/>
      <c r="E4" s="151"/>
    </row>
    <row r="5" spans="1:12" x14ac:dyDescent="0.25">
      <c r="A5" s="153"/>
      <c r="B5" s="239" t="s">
        <v>204</v>
      </c>
      <c r="C5" s="239"/>
      <c r="D5" s="239"/>
      <c r="E5" s="239"/>
      <c r="F5" s="239"/>
      <c r="G5" s="71"/>
      <c r="H5" s="156"/>
    </row>
    <row r="6" spans="1:12" x14ac:dyDescent="0.25">
      <c r="A6" s="153"/>
      <c r="B6" s="154"/>
      <c r="C6" s="72"/>
      <c r="D6" s="151"/>
      <c r="E6" s="151"/>
      <c r="F6" s="69"/>
      <c r="G6" s="70"/>
      <c r="H6" s="69"/>
    </row>
    <row r="7" spans="1:12" ht="15.75" thickBot="1" x14ac:dyDescent="0.3">
      <c r="A7" s="153"/>
      <c r="B7" s="154"/>
      <c r="C7" s="155"/>
      <c r="D7" s="151"/>
      <c r="E7" s="151"/>
      <c r="F7" s="147"/>
      <c r="G7" s="70"/>
      <c r="H7" s="147"/>
    </row>
    <row r="8" spans="1:12" s="162" customFormat="1" ht="29.25" thickBot="1" x14ac:dyDescent="0.3">
      <c r="A8" s="73" t="s">
        <v>76</v>
      </c>
      <c r="B8" s="74" t="s">
        <v>11</v>
      </c>
      <c r="C8" s="74" t="s">
        <v>61</v>
      </c>
      <c r="D8" s="75" t="s">
        <v>62</v>
      </c>
      <c r="E8" s="75" t="s">
        <v>134</v>
      </c>
      <c r="F8" s="75" t="s">
        <v>10</v>
      </c>
      <c r="G8" s="76" t="s">
        <v>114</v>
      </c>
      <c r="H8" s="76" t="s">
        <v>113</v>
      </c>
      <c r="I8" s="156"/>
      <c r="J8" s="160"/>
      <c r="K8" s="161"/>
      <c r="L8" s="191" t="s">
        <v>176</v>
      </c>
    </row>
    <row r="9" spans="1:12" ht="15.75" thickBot="1" x14ac:dyDescent="0.3">
      <c r="A9" s="163"/>
      <c r="B9" s="77" t="s">
        <v>141</v>
      </c>
      <c r="C9" s="78"/>
      <c r="D9" s="79"/>
      <c r="E9" s="80"/>
      <c r="F9" s="81"/>
      <c r="G9" s="76"/>
      <c r="H9" s="81"/>
      <c r="L9" s="192"/>
    </row>
    <row r="10" spans="1:12" x14ac:dyDescent="0.25">
      <c r="A10" s="240" t="s">
        <v>20</v>
      </c>
      <c r="B10" s="83" t="s">
        <v>150</v>
      </c>
      <c r="C10" s="84"/>
      <c r="D10" s="85"/>
      <c r="E10" s="85"/>
      <c r="F10" s="86" t="s">
        <v>94</v>
      </c>
      <c r="G10" s="87"/>
      <c r="H10" s="88"/>
      <c r="L10" s="192" t="s">
        <v>175</v>
      </c>
    </row>
    <row r="11" spans="1:12" x14ac:dyDescent="0.25">
      <c r="A11" s="241"/>
      <c r="B11" s="89" t="s">
        <v>64</v>
      </c>
      <c r="C11" s="90">
        <f>E11/1.18</f>
        <v>576.27</v>
      </c>
      <c r="D11" s="91">
        <f>E11-C11</f>
        <v>103.73</v>
      </c>
      <c r="E11" s="91">
        <v>680</v>
      </c>
      <c r="F11" s="92" t="s">
        <v>95</v>
      </c>
      <c r="G11" s="93" t="e">
        <f>#REF!-E11</f>
        <v>#REF!</v>
      </c>
      <c r="H11" s="94"/>
      <c r="I11" s="156">
        <f>E11*1.047</f>
        <v>711.96</v>
      </c>
      <c r="J11" s="157">
        <v>680</v>
      </c>
      <c r="K11" s="158">
        <f t="shared" ref="K11:K43" si="0">J11/E11*100</f>
        <v>100</v>
      </c>
      <c r="L11" s="192"/>
    </row>
    <row r="12" spans="1:12" ht="15.75" thickBot="1" x14ac:dyDescent="0.3">
      <c r="A12" s="242"/>
      <c r="B12" s="95" t="s">
        <v>65</v>
      </c>
      <c r="C12" s="96">
        <f>E12/1.18</f>
        <v>889.83</v>
      </c>
      <c r="D12" s="91">
        <f>E12-C12</f>
        <v>160.16999999999999</v>
      </c>
      <c r="E12" s="97">
        <v>1050</v>
      </c>
      <c r="F12" s="164"/>
      <c r="G12" s="93" t="e">
        <f>#REF!-E12</f>
        <v>#REF!</v>
      </c>
      <c r="H12" s="165"/>
      <c r="I12" s="158">
        <f>E12*1.047</f>
        <v>1099.3499999999999</v>
      </c>
      <c r="J12" s="157">
        <v>1047</v>
      </c>
      <c r="K12" s="158">
        <f t="shared" si="0"/>
        <v>99.71</v>
      </c>
      <c r="L12" s="192"/>
    </row>
    <row r="13" spans="1:12" ht="30" x14ac:dyDescent="0.25">
      <c r="A13" s="240" t="s">
        <v>40</v>
      </c>
      <c r="B13" s="83" t="s">
        <v>63</v>
      </c>
      <c r="C13" s="84"/>
      <c r="D13" s="85"/>
      <c r="E13" s="85"/>
      <c r="F13" s="148" t="s">
        <v>143</v>
      </c>
      <c r="G13" s="87"/>
      <c r="H13" s="88"/>
      <c r="L13" s="192" t="s">
        <v>175</v>
      </c>
    </row>
    <row r="14" spans="1:12" x14ac:dyDescent="0.25">
      <c r="A14" s="243"/>
      <c r="B14" s="89" t="s">
        <v>66</v>
      </c>
      <c r="C14" s="90">
        <f>E14/1.18</f>
        <v>692.37</v>
      </c>
      <c r="D14" s="91">
        <f>E14-C14</f>
        <v>124.63</v>
      </c>
      <c r="E14" s="91">
        <v>817</v>
      </c>
      <c r="F14" s="149" t="s">
        <v>41</v>
      </c>
      <c r="G14" s="112"/>
      <c r="H14" s="99"/>
      <c r="I14" s="156">
        <f>E14*1.047</f>
        <v>855.399</v>
      </c>
      <c r="J14" s="157">
        <v>818</v>
      </c>
      <c r="K14" s="158">
        <f t="shared" si="0"/>
        <v>100.12</v>
      </c>
      <c r="L14" s="192"/>
    </row>
    <row r="15" spans="1:12" ht="15.75" thickBot="1" x14ac:dyDescent="0.3">
      <c r="A15" s="244"/>
      <c r="B15" s="95" t="s">
        <v>67</v>
      </c>
      <c r="C15" s="96">
        <f>E15/1.18</f>
        <v>1302.54</v>
      </c>
      <c r="D15" s="97">
        <f>E15-C15</f>
        <v>234.46</v>
      </c>
      <c r="E15" s="97">
        <v>1537</v>
      </c>
      <c r="F15" s="150"/>
      <c r="G15" s="93" t="e">
        <f>#REF!-E14</f>
        <v>#REF!</v>
      </c>
      <c r="H15" s="99"/>
      <c r="I15" s="156">
        <f>E15*1.047</f>
        <v>1609.239</v>
      </c>
      <c r="J15" s="157">
        <v>1540</v>
      </c>
      <c r="K15" s="158">
        <f t="shared" si="0"/>
        <v>100.2</v>
      </c>
      <c r="L15" s="192"/>
    </row>
    <row r="16" spans="1:12" ht="15.75" thickBot="1" x14ac:dyDescent="0.3">
      <c r="A16" s="163"/>
      <c r="B16" s="108" t="s">
        <v>73</v>
      </c>
      <c r="C16" s="109"/>
      <c r="D16" s="110"/>
      <c r="E16" s="111"/>
      <c r="F16" s="92"/>
      <c r="G16" s="112"/>
      <c r="H16" s="94"/>
      <c r="L16" s="192"/>
    </row>
    <row r="17" spans="1:12" ht="45.75" thickBot="1" x14ac:dyDescent="0.3">
      <c r="A17" s="103" t="s">
        <v>0</v>
      </c>
      <c r="B17" s="113" t="s">
        <v>68</v>
      </c>
      <c r="C17" s="101">
        <f>E17/1.18</f>
        <v>669.49</v>
      </c>
      <c r="D17" s="101">
        <f>E17-C17</f>
        <v>120.51</v>
      </c>
      <c r="E17" s="101">
        <v>790</v>
      </c>
      <c r="F17" s="114" t="s">
        <v>115</v>
      </c>
      <c r="G17" s="104" t="e">
        <f>#REF!-E17</f>
        <v>#REF!</v>
      </c>
      <c r="H17" s="105">
        <v>655</v>
      </c>
      <c r="I17" s="156">
        <f>E17*1.047</f>
        <v>827.13</v>
      </c>
      <c r="J17" s="157">
        <v>786</v>
      </c>
      <c r="K17" s="158">
        <f t="shared" si="0"/>
        <v>99.49</v>
      </c>
      <c r="L17" s="192" t="s">
        <v>170</v>
      </c>
    </row>
    <row r="18" spans="1:12" ht="72.75" customHeight="1" thickBot="1" x14ac:dyDescent="0.3">
      <c r="A18" s="103" t="s">
        <v>1</v>
      </c>
      <c r="B18" s="115" t="s">
        <v>70</v>
      </c>
      <c r="C18" s="101">
        <f>E18/1.18</f>
        <v>669.49</v>
      </c>
      <c r="D18" s="101">
        <f>E18-C18</f>
        <v>120.51</v>
      </c>
      <c r="E18" s="101">
        <v>790</v>
      </c>
      <c r="F18" s="116" t="s">
        <v>116</v>
      </c>
      <c r="G18" s="104" t="e">
        <f>#REF!-E18</f>
        <v>#REF!</v>
      </c>
      <c r="H18" s="105">
        <v>655</v>
      </c>
      <c r="I18" s="156">
        <f t="shared" ref="I18:I44" si="1">E18*1.047</f>
        <v>827.13</v>
      </c>
      <c r="J18" s="157">
        <v>786</v>
      </c>
      <c r="K18" s="158">
        <f t="shared" si="0"/>
        <v>99.49</v>
      </c>
      <c r="L18" s="192" t="s">
        <v>167</v>
      </c>
    </row>
    <row r="19" spans="1:12" ht="90.75" thickBot="1" x14ac:dyDescent="0.3">
      <c r="A19" s="103" t="s">
        <v>2</v>
      </c>
      <c r="B19" s="113" t="s">
        <v>69</v>
      </c>
      <c r="C19" s="101">
        <f t="shared" ref="C19:C26" si="2">E19/1.18</f>
        <v>1600</v>
      </c>
      <c r="D19" s="101">
        <f t="shared" ref="D19:D26" si="3">E19-C19</f>
        <v>288</v>
      </c>
      <c r="E19" s="101">
        <v>1888</v>
      </c>
      <c r="F19" s="116" t="s">
        <v>117</v>
      </c>
      <c r="G19" s="104" t="e">
        <f>#REF!-E19</f>
        <v>#REF!</v>
      </c>
      <c r="H19" s="105">
        <v>1590</v>
      </c>
      <c r="I19" s="156">
        <f t="shared" si="1"/>
        <v>1976.7360000000001</v>
      </c>
      <c r="J19" s="157">
        <v>1885</v>
      </c>
      <c r="K19" s="158">
        <f t="shared" si="0"/>
        <v>99.84</v>
      </c>
      <c r="L19" s="192" t="s">
        <v>168</v>
      </c>
    </row>
    <row r="20" spans="1:12" s="162" customFormat="1" ht="59.25" customHeight="1" thickBot="1" x14ac:dyDescent="0.25">
      <c r="A20" s="103" t="s">
        <v>5</v>
      </c>
      <c r="B20" s="113" t="s">
        <v>81</v>
      </c>
      <c r="C20" s="101">
        <f t="shared" si="2"/>
        <v>250</v>
      </c>
      <c r="D20" s="101">
        <f t="shared" si="3"/>
        <v>45</v>
      </c>
      <c r="E20" s="101">
        <v>295</v>
      </c>
      <c r="F20" s="114" t="s">
        <v>118</v>
      </c>
      <c r="G20" s="104" t="e">
        <f>#REF!-E20</f>
        <v>#REF!</v>
      </c>
      <c r="H20" s="105">
        <v>245</v>
      </c>
      <c r="I20" s="162">
        <f t="shared" si="1"/>
        <v>308.86500000000001</v>
      </c>
      <c r="J20" s="160">
        <v>295</v>
      </c>
      <c r="K20" s="161">
        <f t="shared" si="0"/>
        <v>100</v>
      </c>
      <c r="L20" s="191"/>
    </row>
    <row r="21" spans="1:12" ht="60.75" thickBot="1" x14ac:dyDescent="0.3">
      <c r="A21" s="82" t="s">
        <v>13</v>
      </c>
      <c r="B21" s="117" t="s">
        <v>80</v>
      </c>
      <c r="C21" s="101">
        <f t="shared" si="2"/>
        <v>559.32000000000005</v>
      </c>
      <c r="D21" s="101">
        <f t="shared" si="3"/>
        <v>100.68</v>
      </c>
      <c r="E21" s="101">
        <v>660</v>
      </c>
      <c r="F21" s="119" t="s">
        <v>118</v>
      </c>
      <c r="G21" s="104" t="e">
        <f>#REF!-E21</f>
        <v>#REF!</v>
      </c>
      <c r="H21" s="102">
        <v>555</v>
      </c>
      <c r="I21" s="156">
        <f t="shared" si="1"/>
        <v>691.02</v>
      </c>
      <c r="J21" s="157">
        <v>660</v>
      </c>
      <c r="K21" s="158">
        <f t="shared" si="0"/>
        <v>100</v>
      </c>
      <c r="L21" s="192">
        <v>798.75</v>
      </c>
    </row>
    <row r="22" spans="1:12" ht="60.75" thickBot="1" x14ac:dyDescent="0.3">
      <c r="A22" s="82" t="s">
        <v>25</v>
      </c>
      <c r="B22" s="117" t="s">
        <v>71</v>
      </c>
      <c r="C22" s="101">
        <f>E22/1.18</f>
        <v>889.83</v>
      </c>
      <c r="D22" s="101">
        <f t="shared" si="3"/>
        <v>160.16999999999999</v>
      </c>
      <c r="E22" s="101">
        <v>1050</v>
      </c>
      <c r="F22" s="120" t="s">
        <v>118</v>
      </c>
      <c r="G22" s="104" t="e">
        <f>#REF!-E22</f>
        <v>#REF!</v>
      </c>
      <c r="H22" s="121">
        <v>895</v>
      </c>
      <c r="I22" s="156">
        <f t="shared" si="1"/>
        <v>1099.3499999999999</v>
      </c>
      <c r="J22" s="157">
        <v>1047</v>
      </c>
      <c r="K22" s="158">
        <f t="shared" si="0"/>
        <v>99.71</v>
      </c>
      <c r="L22" s="191" t="s">
        <v>174</v>
      </c>
    </row>
    <row r="23" spans="1:12" ht="75.75" customHeight="1" thickBot="1" x14ac:dyDescent="0.3">
      <c r="A23" s="106" t="s">
        <v>85</v>
      </c>
      <c r="B23" s="113" t="s">
        <v>144</v>
      </c>
      <c r="C23" s="101">
        <f t="shared" si="2"/>
        <v>347.46</v>
      </c>
      <c r="D23" s="101">
        <f t="shared" si="3"/>
        <v>62.54</v>
      </c>
      <c r="E23" s="101">
        <v>410</v>
      </c>
      <c r="F23" s="122" t="s">
        <v>145</v>
      </c>
      <c r="G23" s="104" t="e">
        <f>#REF!-E23</f>
        <v>#REF!</v>
      </c>
      <c r="H23" s="105" t="s">
        <v>49</v>
      </c>
      <c r="I23" s="156">
        <f t="shared" si="1"/>
        <v>429.27</v>
      </c>
      <c r="J23" s="157">
        <v>410</v>
      </c>
      <c r="K23" s="158">
        <f t="shared" si="0"/>
        <v>100</v>
      </c>
      <c r="L23" s="192" t="s">
        <v>175</v>
      </c>
    </row>
    <row r="24" spans="1:12" ht="15.75" thickBot="1" x14ac:dyDescent="0.3">
      <c r="A24" s="82" t="s">
        <v>177</v>
      </c>
      <c r="B24" s="117" t="s">
        <v>181</v>
      </c>
      <c r="C24" s="198">
        <f t="shared" si="2"/>
        <v>257.63</v>
      </c>
      <c r="D24" s="199">
        <f t="shared" si="3"/>
        <v>46.37</v>
      </c>
      <c r="E24" s="200">
        <v>304</v>
      </c>
      <c r="F24" s="201"/>
      <c r="G24" s="93"/>
      <c r="H24" s="102"/>
      <c r="L24" s="192"/>
    </row>
    <row r="25" spans="1:12" ht="15.75" thickBot="1" x14ac:dyDescent="0.3">
      <c r="A25" s="103" t="s">
        <v>178</v>
      </c>
      <c r="B25" s="113" t="s">
        <v>180</v>
      </c>
      <c r="C25" s="204">
        <f t="shared" si="2"/>
        <v>292.37</v>
      </c>
      <c r="D25" s="204">
        <f t="shared" si="3"/>
        <v>52.63</v>
      </c>
      <c r="E25" s="101">
        <v>345</v>
      </c>
      <c r="F25" s="122"/>
      <c r="G25" s="93"/>
      <c r="H25" s="102"/>
      <c r="L25" s="192"/>
    </row>
    <row r="26" spans="1:12" ht="15.75" thickBot="1" x14ac:dyDescent="0.3">
      <c r="A26" s="188" t="s">
        <v>179</v>
      </c>
      <c r="B26" s="195" t="s">
        <v>182</v>
      </c>
      <c r="C26" s="197">
        <f t="shared" si="2"/>
        <v>338.98</v>
      </c>
      <c r="D26" s="196">
        <f t="shared" si="3"/>
        <v>61.02</v>
      </c>
      <c r="E26" s="202">
        <v>400</v>
      </c>
      <c r="F26" s="203"/>
      <c r="G26" s="93"/>
      <c r="H26" s="102"/>
      <c r="L26" s="192"/>
    </row>
    <row r="27" spans="1:12" ht="15.75" thickBot="1" x14ac:dyDescent="0.3">
      <c r="A27" s="163"/>
      <c r="B27" s="123" t="s">
        <v>74</v>
      </c>
      <c r="C27" s="245"/>
      <c r="D27" s="246"/>
      <c r="E27" s="246"/>
      <c r="F27" s="247"/>
      <c r="G27" s="124"/>
      <c r="H27" s="125"/>
      <c r="L27" s="192"/>
    </row>
    <row r="28" spans="1:12" ht="88.5" customHeight="1" thickBot="1" x14ac:dyDescent="0.3">
      <c r="A28" s="103" t="s">
        <v>3</v>
      </c>
      <c r="B28" s="113" t="s">
        <v>44</v>
      </c>
      <c r="C28" s="101">
        <f>E28/1.18</f>
        <v>2533.9</v>
      </c>
      <c r="D28" s="101">
        <f>E28-C28</f>
        <v>456.1</v>
      </c>
      <c r="E28" s="101">
        <v>2990</v>
      </c>
      <c r="F28" s="116" t="s">
        <v>132</v>
      </c>
      <c r="G28" s="126" t="e">
        <f>#REF!-E28</f>
        <v>#REF!</v>
      </c>
      <c r="H28" s="121">
        <v>2510</v>
      </c>
      <c r="I28" s="156">
        <f t="shared" si="1"/>
        <v>3130.53</v>
      </c>
      <c r="J28" s="157">
        <v>2985</v>
      </c>
      <c r="K28" s="158">
        <f t="shared" si="0"/>
        <v>99.83</v>
      </c>
      <c r="L28" s="192" t="s">
        <v>173</v>
      </c>
    </row>
    <row r="29" spans="1:12" ht="75.75" thickBot="1" x14ac:dyDescent="0.3">
      <c r="A29" s="103" t="s">
        <v>4</v>
      </c>
      <c r="B29" s="113" t="s">
        <v>45</v>
      </c>
      <c r="C29" s="101">
        <f>E29/1.18</f>
        <v>1779.66</v>
      </c>
      <c r="D29" s="101">
        <f>E29-C29</f>
        <v>320.33999999999997</v>
      </c>
      <c r="E29" s="101">
        <v>2100</v>
      </c>
      <c r="F29" s="116" t="s">
        <v>133</v>
      </c>
      <c r="G29" s="126" t="e">
        <f>#REF!-E29</f>
        <v>#REF!</v>
      </c>
      <c r="H29" s="121">
        <v>1800</v>
      </c>
      <c r="I29" s="156">
        <f t="shared" si="1"/>
        <v>2198.6999999999998</v>
      </c>
      <c r="J29" s="157">
        <v>2100</v>
      </c>
      <c r="K29" s="158">
        <f t="shared" si="0"/>
        <v>100</v>
      </c>
      <c r="L29" s="192" t="s">
        <v>172</v>
      </c>
    </row>
    <row r="30" spans="1:12" s="167" customFormat="1" ht="90" customHeight="1" thickBot="1" x14ac:dyDescent="0.3">
      <c r="A30" s="82" t="s">
        <v>27</v>
      </c>
      <c r="B30" s="117" t="s">
        <v>42</v>
      </c>
      <c r="C30" s="101">
        <f>E30/1.18</f>
        <v>1600</v>
      </c>
      <c r="D30" s="101">
        <f>E30-C30</f>
        <v>288</v>
      </c>
      <c r="E30" s="101">
        <v>1888</v>
      </c>
      <c r="F30" s="116" t="s">
        <v>131</v>
      </c>
      <c r="G30" s="126" t="e">
        <f>#REF!-E30</f>
        <v>#REF!</v>
      </c>
      <c r="H30" s="105">
        <v>1615</v>
      </c>
      <c r="I30" s="156">
        <f t="shared" si="1"/>
        <v>1976.7360000000001</v>
      </c>
      <c r="J30" s="166">
        <v>1885</v>
      </c>
      <c r="K30" s="158">
        <f t="shared" si="0"/>
        <v>99.84</v>
      </c>
      <c r="L30" s="192" t="s">
        <v>169</v>
      </c>
    </row>
    <row r="31" spans="1:12" ht="46.5" customHeight="1" thickBot="1" x14ac:dyDescent="0.3">
      <c r="A31" s="103" t="s">
        <v>28</v>
      </c>
      <c r="B31" s="113" t="s">
        <v>82</v>
      </c>
      <c r="C31" s="101">
        <f>E31/1.18</f>
        <v>861.02</v>
      </c>
      <c r="D31" s="101">
        <f>E31-C31</f>
        <v>154.97999999999999</v>
      </c>
      <c r="E31" s="101">
        <v>1016</v>
      </c>
      <c r="F31" s="116" t="s">
        <v>121</v>
      </c>
      <c r="G31" s="126" t="e">
        <f>#REF!-E31</f>
        <v>#REF!</v>
      </c>
      <c r="H31" s="105">
        <v>855</v>
      </c>
      <c r="I31" s="156">
        <f t="shared" si="1"/>
        <v>1063.752</v>
      </c>
      <c r="J31" s="157">
        <v>1015</v>
      </c>
      <c r="K31" s="158">
        <f t="shared" si="0"/>
        <v>99.9</v>
      </c>
      <c r="L31" s="192">
        <v>1597.5</v>
      </c>
    </row>
    <row r="32" spans="1:12" ht="15.75" thickBot="1" x14ac:dyDescent="0.3">
      <c r="A32" s="163"/>
      <c r="B32" s="127" t="s">
        <v>12</v>
      </c>
      <c r="C32" s="107"/>
      <c r="D32" s="128"/>
      <c r="E32" s="129"/>
      <c r="F32" s="130"/>
      <c r="G32" s="131"/>
      <c r="H32" s="132"/>
      <c r="L32" s="192"/>
    </row>
    <row r="33" spans="1:13" ht="45.75" thickBot="1" x14ac:dyDescent="0.3">
      <c r="A33" s="103" t="s">
        <v>14</v>
      </c>
      <c r="B33" s="133" t="s">
        <v>43</v>
      </c>
      <c r="C33" s="101">
        <f>E33/1.18</f>
        <v>1600</v>
      </c>
      <c r="D33" s="101">
        <f>E33-C33</f>
        <v>288</v>
      </c>
      <c r="E33" s="101">
        <v>1888</v>
      </c>
      <c r="F33" s="116" t="s">
        <v>122</v>
      </c>
      <c r="G33" s="134" t="e">
        <f>#REF!-E33</f>
        <v>#REF!</v>
      </c>
      <c r="H33" s="105">
        <v>1555</v>
      </c>
      <c r="I33" s="156">
        <f t="shared" si="1"/>
        <v>1976.7360000000001</v>
      </c>
      <c r="J33" s="157">
        <v>1885</v>
      </c>
      <c r="K33" s="158">
        <f t="shared" si="0"/>
        <v>99.84</v>
      </c>
      <c r="L33" s="192" t="s">
        <v>170</v>
      </c>
    </row>
    <row r="34" spans="1:13" ht="56.25" customHeight="1" thickBot="1" x14ac:dyDescent="0.3">
      <c r="A34" s="103" t="s">
        <v>16</v>
      </c>
      <c r="B34" s="135" t="s">
        <v>24</v>
      </c>
      <c r="C34" s="101">
        <f>E34/1.18</f>
        <v>313.56</v>
      </c>
      <c r="D34" s="101">
        <f>E34-C34</f>
        <v>56.44</v>
      </c>
      <c r="E34" s="101">
        <v>370</v>
      </c>
      <c r="F34" s="122" t="s">
        <v>130</v>
      </c>
      <c r="G34" s="134" t="e">
        <f>#REF!-E34</f>
        <v>#REF!</v>
      </c>
      <c r="H34" s="105">
        <v>285</v>
      </c>
      <c r="I34" s="156">
        <f t="shared" si="1"/>
        <v>387.39</v>
      </c>
      <c r="J34" s="157">
        <v>370</v>
      </c>
      <c r="K34" s="158">
        <f t="shared" si="0"/>
        <v>100</v>
      </c>
      <c r="L34" s="192" t="s">
        <v>175</v>
      </c>
    </row>
    <row r="35" spans="1:13" ht="60.75" thickBot="1" x14ac:dyDescent="0.3">
      <c r="A35" s="103" t="s">
        <v>23</v>
      </c>
      <c r="B35" s="136" t="s">
        <v>22</v>
      </c>
      <c r="C35" s="101">
        <f>E35/1.18</f>
        <v>257.63</v>
      </c>
      <c r="D35" s="101">
        <f>E35-C35</f>
        <v>46.37</v>
      </c>
      <c r="E35" s="101">
        <v>304</v>
      </c>
      <c r="F35" s="193" t="s">
        <v>129</v>
      </c>
      <c r="G35" s="134" t="e">
        <f>#REF!-E35</f>
        <v>#REF!</v>
      </c>
      <c r="H35" s="102">
        <v>285</v>
      </c>
      <c r="I35" s="156">
        <f t="shared" si="1"/>
        <v>318.28800000000001</v>
      </c>
      <c r="J35" s="157">
        <v>304</v>
      </c>
      <c r="K35" s="158">
        <f t="shared" si="0"/>
        <v>100</v>
      </c>
      <c r="L35" s="192" t="s">
        <v>175</v>
      </c>
    </row>
    <row r="36" spans="1:13" ht="15.75" thickBot="1" x14ac:dyDescent="0.3">
      <c r="A36" s="163"/>
      <c r="B36" s="137" t="s">
        <v>21</v>
      </c>
      <c r="C36" s="109"/>
      <c r="D36" s="110"/>
      <c r="E36" s="111"/>
      <c r="F36" s="118"/>
      <c r="G36" s="112"/>
      <c r="H36" s="102"/>
      <c r="L36" s="192"/>
    </row>
    <row r="37" spans="1:13" ht="15.75" thickBot="1" x14ac:dyDescent="0.3">
      <c r="A37" s="103" t="s">
        <v>9</v>
      </c>
      <c r="B37" s="138" t="s">
        <v>83</v>
      </c>
      <c r="C37" s="101">
        <f>E37/1.18</f>
        <v>733.05</v>
      </c>
      <c r="D37" s="101">
        <f>E37-C37</f>
        <v>131.94999999999999</v>
      </c>
      <c r="E37" s="101">
        <v>865</v>
      </c>
      <c r="F37" s="116" t="s">
        <v>128</v>
      </c>
      <c r="G37" s="104" t="e">
        <f>#REF!-E37</f>
        <v>#REF!</v>
      </c>
      <c r="H37" s="105" t="s">
        <v>49</v>
      </c>
      <c r="I37" s="156">
        <f t="shared" si="1"/>
        <v>905.65499999999997</v>
      </c>
      <c r="J37" s="157">
        <v>845</v>
      </c>
      <c r="K37" s="158">
        <f t="shared" si="0"/>
        <v>97.69</v>
      </c>
      <c r="L37" s="192" t="s">
        <v>171</v>
      </c>
    </row>
    <row r="38" spans="1:13" ht="15.75" thickBot="1" x14ac:dyDescent="0.3">
      <c r="A38" s="163"/>
      <c r="B38" s="137" t="s">
        <v>30</v>
      </c>
      <c r="C38" s="109"/>
      <c r="D38" s="110"/>
      <c r="E38" s="111"/>
      <c r="F38" s="139"/>
      <c r="G38" s="124"/>
      <c r="H38" s="140"/>
      <c r="L38" s="192"/>
    </row>
    <row r="39" spans="1:13" ht="15.75" thickBot="1" x14ac:dyDescent="0.3">
      <c r="A39" s="103" t="s">
        <v>31</v>
      </c>
      <c r="B39" s="89" t="s">
        <v>8</v>
      </c>
      <c r="C39" s="101">
        <f t="shared" ref="C39:C44" si="4">E39/1.18</f>
        <v>17.8</v>
      </c>
      <c r="D39" s="101">
        <f t="shared" ref="D39:D44" si="5">E39-C39</f>
        <v>3.2</v>
      </c>
      <c r="E39" s="101">
        <v>21</v>
      </c>
      <c r="F39" s="194" t="s">
        <v>124</v>
      </c>
      <c r="G39" s="104" t="e">
        <f>#REF!-E39</f>
        <v>#REF!</v>
      </c>
      <c r="H39" s="94" t="s">
        <v>49</v>
      </c>
      <c r="I39" s="156">
        <f t="shared" si="1"/>
        <v>21.986999999999998</v>
      </c>
      <c r="J39" s="157">
        <v>21</v>
      </c>
      <c r="K39" s="158">
        <f t="shared" si="0"/>
        <v>100</v>
      </c>
      <c r="L39" s="192" t="s">
        <v>175</v>
      </c>
    </row>
    <row r="40" spans="1:13" ht="15.75" thickBot="1" x14ac:dyDescent="0.3">
      <c r="A40" s="103" t="s">
        <v>32</v>
      </c>
      <c r="B40" s="100" t="s">
        <v>185</v>
      </c>
      <c r="C40" s="101">
        <f t="shared" si="4"/>
        <v>83.9</v>
      </c>
      <c r="D40" s="101">
        <f t="shared" si="5"/>
        <v>15.1</v>
      </c>
      <c r="E40" s="101">
        <v>99</v>
      </c>
      <c r="F40" s="141" t="s">
        <v>125</v>
      </c>
      <c r="G40" s="104" t="e">
        <f>#REF!-E40</f>
        <v>#REF!</v>
      </c>
      <c r="H40" s="142" t="s">
        <v>49</v>
      </c>
      <c r="I40" s="156">
        <f t="shared" si="1"/>
        <v>103.65300000000001</v>
      </c>
      <c r="J40" s="157">
        <v>100</v>
      </c>
      <c r="K40" s="158">
        <f t="shared" si="0"/>
        <v>101.01</v>
      </c>
      <c r="L40" s="192" t="s">
        <v>175</v>
      </c>
    </row>
    <row r="41" spans="1:13" ht="27.75" customHeight="1" thickBot="1" x14ac:dyDescent="0.3">
      <c r="A41" s="98" t="s">
        <v>33</v>
      </c>
      <c r="B41" s="115" t="s">
        <v>19</v>
      </c>
      <c r="C41" s="101">
        <f t="shared" si="4"/>
        <v>355.93</v>
      </c>
      <c r="D41" s="101">
        <f t="shared" si="5"/>
        <v>64.069999999999993</v>
      </c>
      <c r="E41" s="101">
        <v>420</v>
      </c>
      <c r="F41" s="143" t="s">
        <v>125</v>
      </c>
      <c r="G41" s="104" t="e">
        <f>#REF!-E41</f>
        <v>#REF!</v>
      </c>
      <c r="H41" s="94" t="s">
        <v>49</v>
      </c>
      <c r="I41" s="156">
        <f t="shared" si="1"/>
        <v>439.74</v>
      </c>
      <c r="J41" s="157">
        <v>420</v>
      </c>
      <c r="K41" s="158">
        <f t="shared" si="0"/>
        <v>100</v>
      </c>
      <c r="L41" s="192" t="s">
        <v>175</v>
      </c>
    </row>
    <row r="42" spans="1:13" ht="58.5" customHeight="1" thickBot="1" x14ac:dyDescent="0.3">
      <c r="A42" s="103" t="s">
        <v>34</v>
      </c>
      <c r="B42" s="100" t="s">
        <v>35</v>
      </c>
      <c r="C42" s="101">
        <f t="shared" si="4"/>
        <v>35.590000000000003</v>
      </c>
      <c r="D42" s="101">
        <f t="shared" si="5"/>
        <v>6.41</v>
      </c>
      <c r="E42" s="101">
        <v>42</v>
      </c>
      <c r="F42" s="141" t="s">
        <v>126</v>
      </c>
      <c r="G42" s="104" t="e">
        <f>#REF!-E42</f>
        <v>#REF!</v>
      </c>
      <c r="H42" s="142" t="s">
        <v>49</v>
      </c>
      <c r="I42" s="156">
        <f t="shared" si="1"/>
        <v>43.973999999999997</v>
      </c>
      <c r="J42" s="157">
        <v>42</v>
      </c>
      <c r="K42" s="158">
        <f t="shared" si="0"/>
        <v>100</v>
      </c>
      <c r="L42" s="192" t="s">
        <v>175</v>
      </c>
    </row>
    <row r="43" spans="1:13" ht="45.75" thickBot="1" x14ac:dyDescent="0.3">
      <c r="A43" s="103" t="s">
        <v>37</v>
      </c>
      <c r="B43" s="144" t="s">
        <v>84</v>
      </c>
      <c r="C43" s="101">
        <f t="shared" si="4"/>
        <v>1200</v>
      </c>
      <c r="D43" s="101">
        <f t="shared" si="5"/>
        <v>216</v>
      </c>
      <c r="E43" s="101">
        <v>1416</v>
      </c>
      <c r="F43" s="145" t="s">
        <v>86</v>
      </c>
      <c r="G43" s="104" t="e">
        <f>#REF!-E43</f>
        <v>#REF!</v>
      </c>
      <c r="H43" s="146" t="s">
        <v>49</v>
      </c>
      <c r="I43" s="156">
        <f t="shared" si="1"/>
        <v>1482.5519999999999</v>
      </c>
      <c r="J43" s="157">
        <v>1416</v>
      </c>
      <c r="K43" s="158">
        <f t="shared" si="0"/>
        <v>100</v>
      </c>
      <c r="L43" s="192" t="s">
        <v>175</v>
      </c>
    </row>
    <row r="44" spans="1:13" ht="15.75" thickBot="1" x14ac:dyDescent="0.3">
      <c r="A44" s="103" t="s">
        <v>38</v>
      </c>
      <c r="B44" s="144" t="s">
        <v>39</v>
      </c>
      <c r="C44" s="101">
        <f t="shared" si="4"/>
        <v>46.61</v>
      </c>
      <c r="D44" s="101">
        <f t="shared" si="5"/>
        <v>8.39</v>
      </c>
      <c r="E44" s="101">
        <v>55</v>
      </c>
      <c r="F44" s="141" t="s">
        <v>127</v>
      </c>
      <c r="G44" s="104" t="e">
        <f>#REF!-E44</f>
        <v>#REF!</v>
      </c>
      <c r="H44" s="142" t="s">
        <v>49</v>
      </c>
      <c r="I44" s="156">
        <f t="shared" si="1"/>
        <v>57.585000000000001</v>
      </c>
      <c r="J44" s="157">
        <v>55</v>
      </c>
      <c r="K44" s="158">
        <f>J44/E44*100</f>
        <v>100</v>
      </c>
      <c r="L44" s="192" t="s">
        <v>175</v>
      </c>
    </row>
    <row r="45" spans="1:13" x14ac:dyDescent="0.25">
      <c r="C45" s="155"/>
      <c r="D45" s="151"/>
      <c r="E45" s="151"/>
      <c r="F45" s="147"/>
      <c r="G45" s="70"/>
      <c r="H45" s="169"/>
    </row>
    <row r="46" spans="1:13" x14ac:dyDescent="0.25">
      <c r="A46" s="236" t="s">
        <v>142</v>
      </c>
      <c r="B46" s="236"/>
      <c r="C46" s="236"/>
      <c r="D46" s="236"/>
      <c r="E46" s="236"/>
      <c r="F46" s="236"/>
      <c r="G46" s="70"/>
      <c r="H46" s="169"/>
      <c r="M46" s="177"/>
    </row>
    <row r="47" spans="1:13" s="172" customFormat="1" x14ac:dyDescent="0.25">
      <c r="A47" s="237" t="s">
        <v>90</v>
      </c>
      <c r="B47" s="237"/>
      <c r="C47" s="237"/>
      <c r="D47" s="237"/>
      <c r="E47" s="237"/>
      <c r="F47" s="237"/>
      <c r="G47" s="170"/>
      <c r="H47" s="171"/>
      <c r="J47" s="173"/>
      <c r="K47" s="174"/>
      <c r="L47" s="190"/>
      <c r="M47" s="189"/>
    </row>
    <row r="48" spans="1:13" s="172" customFormat="1" x14ac:dyDescent="0.25">
      <c r="A48" s="147"/>
      <c r="B48" s="147"/>
      <c r="C48" s="147"/>
      <c r="D48" s="147"/>
      <c r="E48" s="147"/>
      <c r="F48" s="147"/>
      <c r="G48" s="170"/>
      <c r="H48" s="171"/>
      <c r="J48" s="173"/>
      <c r="K48" s="174"/>
      <c r="L48" s="190"/>
      <c r="M48" s="189"/>
    </row>
    <row r="49" spans="1:13" ht="15" customHeight="1" x14ac:dyDescent="0.25">
      <c r="A49" s="147"/>
      <c r="B49" s="147"/>
      <c r="C49" s="147"/>
      <c r="D49" s="147"/>
      <c r="E49" s="147"/>
      <c r="F49" s="147"/>
      <c r="H49" s="175"/>
      <c r="M49" s="177"/>
    </row>
    <row r="50" spans="1:13" s="228" customFormat="1" ht="15.75" x14ac:dyDescent="0.25">
      <c r="A50" s="222" t="s">
        <v>184</v>
      </c>
      <c r="B50" s="223"/>
      <c r="C50" s="224"/>
      <c r="D50" s="225"/>
      <c r="E50" s="225"/>
      <c r="F50" s="226" t="s">
        <v>149</v>
      </c>
      <c r="G50" s="227"/>
      <c r="H50" s="226"/>
      <c r="J50" s="229"/>
      <c r="K50" s="230"/>
      <c r="L50" s="231"/>
      <c r="M50" s="225"/>
    </row>
  </sheetData>
  <mergeCells count="7">
    <mergeCell ref="A46:F46"/>
    <mergeCell ref="A47:F47"/>
    <mergeCell ref="E1:F1"/>
    <mergeCell ref="B5:F5"/>
    <mergeCell ref="A10:A12"/>
    <mergeCell ref="A13:A15"/>
    <mergeCell ref="C27:F27"/>
  </mergeCells>
  <pageMargins left="0.70866141732283472" right="0" top="0" bottom="0.19685039370078741" header="0.31496062992125984" footer="0.31496062992125984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L24"/>
  <sheetViews>
    <sheetView topLeftCell="A16" zoomScale="85" zoomScaleNormal="85" workbookViewId="0">
      <selection activeCell="C10" sqref="C10:E18"/>
    </sheetView>
  </sheetViews>
  <sheetFormatPr defaultRowHeight="15" x14ac:dyDescent="0.25"/>
  <cols>
    <col min="1" max="1" width="6.140625" style="168" customWidth="1"/>
    <col min="2" max="2" width="54.42578125" style="167" customWidth="1"/>
    <col min="3" max="3" width="11.7109375" style="167" customWidth="1"/>
    <col min="4" max="4" width="9.140625" style="167" customWidth="1"/>
    <col min="5" max="5" width="11.85546875" style="233" customWidth="1"/>
    <col min="6" max="6" width="69" style="156" customWidth="1"/>
    <col min="7" max="16384" width="9.140625" style="156"/>
  </cols>
  <sheetData>
    <row r="1" spans="1:12" ht="20.25" x14ac:dyDescent="0.3">
      <c r="C1" s="176"/>
      <c r="D1" s="177"/>
      <c r="E1" s="238" t="s">
        <v>205</v>
      </c>
      <c r="F1" s="238"/>
      <c r="G1" s="212"/>
      <c r="H1" s="159"/>
      <c r="J1" s="157"/>
      <c r="K1" s="158"/>
      <c r="L1" s="159"/>
    </row>
    <row r="2" spans="1:12" ht="20.25" x14ac:dyDescent="0.3">
      <c r="C2" s="176"/>
      <c r="D2" s="177"/>
      <c r="E2" s="177"/>
      <c r="F2" s="232" t="s">
        <v>206</v>
      </c>
      <c r="G2" s="212"/>
      <c r="H2" s="159"/>
      <c r="J2" s="157"/>
      <c r="K2" s="158"/>
      <c r="L2" s="159"/>
    </row>
    <row r="3" spans="1:12" ht="18.75" x14ac:dyDescent="0.3">
      <c r="C3" s="176"/>
      <c r="D3" s="177"/>
      <c r="E3" s="177"/>
      <c r="F3" s="232" t="s">
        <v>183</v>
      </c>
      <c r="H3" s="159"/>
      <c r="J3" s="157"/>
      <c r="K3" s="158"/>
      <c r="L3" s="159"/>
    </row>
    <row r="4" spans="1:12" x14ac:dyDescent="0.25">
      <c r="A4" s="153"/>
      <c r="B4" s="154"/>
      <c r="C4" s="155"/>
      <c r="D4" s="151"/>
      <c r="E4" s="151"/>
      <c r="F4" s="159"/>
      <c r="G4" s="152"/>
      <c r="H4" s="159"/>
      <c r="J4" s="157"/>
      <c r="K4" s="158"/>
      <c r="L4" s="159"/>
    </row>
    <row r="5" spans="1:12" x14ac:dyDescent="0.25">
      <c r="A5" s="153"/>
      <c r="B5" s="239" t="s">
        <v>204</v>
      </c>
      <c r="C5" s="239"/>
      <c r="D5" s="239"/>
      <c r="E5" s="239"/>
      <c r="F5" s="239"/>
      <c r="G5" s="71"/>
      <c r="J5" s="157"/>
      <c r="K5" s="158"/>
      <c r="L5" s="159"/>
    </row>
    <row r="6" spans="1:12" x14ac:dyDescent="0.25">
      <c r="A6" s="153"/>
      <c r="B6" s="154"/>
      <c r="C6" s="154"/>
      <c r="D6" s="154"/>
    </row>
    <row r="7" spans="1:12" x14ac:dyDescent="0.25">
      <c r="A7" s="153"/>
      <c r="B7" s="154"/>
      <c r="C7" s="154"/>
      <c r="D7" s="154"/>
    </row>
    <row r="8" spans="1:12" x14ac:dyDescent="0.25">
      <c r="A8" s="153"/>
      <c r="B8" s="154"/>
      <c r="C8" s="154"/>
      <c r="D8" s="154"/>
    </row>
    <row r="9" spans="1:12" s="162" customFormat="1" ht="28.5" x14ac:dyDescent="0.2">
      <c r="A9" s="207" t="s">
        <v>76</v>
      </c>
      <c r="B9" s="208" t="s">
        <v>190</v>
      </c>
      <c r="C9" s="208" t="s">
        <v>61</v>
      </c>
      <c r="D9" s="208" t="s">
        <v>62</v>
      </c>
      <c r="E9" s="208" t="s">
        <v>134</v>
      </c>
      <c r="F9" s="208" t="s">
        <v>10</v>
      </c>
    </row>
    <row r="10" spans="1:12" ht="30" x14ac:dyDescent="0.25">
      <c r="A10" s="210" t="s">
        <v>6</v>
      </c>
      <c r="B10" s="211" t="s">
        <v>191</v>
      </c>
      <c r="C10" s="209">
        <f>E10/1.18</f>
        <v>1219.18</v>
      </c>
      <c r="D10" s="209">
        <f>E10-C10</f>
        <v>219.45</v>
      </c>
      <c r="E10" s="209">
        <v>1438.63</v>
      </c>
      <c r="F10" s="234" t="s">
        <v>119</v>
      </c>
    </row>
    <row r="11" spans="1:12" ht="30" x14ac:dyDescent="0.25">
      <c r="A11" s="210" t="s">
        <v>26</v>
      </c>
      <c r="B11" s="211" t="s">
        <v>192</v>
      </c>
      <c r="C11" s="209">
        <f t="shared" ref="C11:C18" si="0">E11/1.18</f>
        <v>2031.65</v>
      </c>
      <c r="D11" s="209">
        <f t="shared" ref="D11:D18" si="1">E11-C11</f>
        <v>365.7</v>
      </c>
      <c r="E11" s="209">
        <v>2397.35</v>
      </c>
      <c r="F11" s="234" t="s">
        <v>119</v>
      </c>
    </row>
    <row r="12" spans="1:12" ht="60" x14ac:dyDescent="0.25">
      <c r="A12" s="210" t="s">
        <v>7</v>
      </c>
      <c r="B12" s="211" t="s">
        <v>193</v>
      </c>
      <c r="C12" s="209">
        <f t="shared" si="0"/>
        <v>405.76</v>
      </c>
      <c r="D12" s="209">
        <f t="shared" si="1"/>
        <v>73.040000000000006</v>
      </c>
      <c r="E12" s="209">
        <v>478.8</v>
      </c>
      <c r="F12" s="234" t="s">
        <v>118</v>
      </c>
    </row>
    <row r="13" spans="1:12" ht="30" customHeight="1" x14ac:dyDescent="0.25">
      <c r="A13" s="210" t="s">
        <v>29</v>
      </c>
      <c r="B13" s="211" t="s">
        <v>194</v>
      </c>
      <c r="C13" s="209">
        <f t="shared" si="0"/>
        <v>1219.18</v>
      </c>
      <c r="D13" s="209">
        <f t="shared" si="1"/>
        <v>219.45</v>
      </c>
      <c r="E13" s="209">
        <v>1438.63</v>
      </c>
      <c r="F13" s="234" t="s">
        <v>120</v>
      </c>
    </row>
    <row r="14" spans="1:12" ht="30" x14ac:dyDescent="0.25">
      <c r="A14" s="210" t="s">
        <v>15</v>
      </c>
      <c r="B14" s="235" t="s">
        <v>195</v>
      </c>
      <c r="C14" s="209">
        <f t="shared" si="0"/>
        <v>2031.65</v>
      </c>
      <c r="D14" s="209">
        <f t="shared" si="1"/>
        <v>365.7</v>
      </c>
      <c r="E14" s="209">
        <v>2397.35</v>
      </c>
      <c r="F14" s="234" t="s">
        <v>123</v>
      </c>
    </row>
    <row r="15" spans="1:12" ht="75" x14ac:dyDescent="0.25">
      <c r="A15" s="210" t="s">
        <v>17</v>
      </c>
      <c r="B15" s="211" t="s">
        <v>196</v>
      </c>
      <c r="C15" s="209">
        <f t="shared" si="0"/>
        <v>1760.52</v>
      </c>
      <c r="D15" s="209">
        <f t="shared" si="1"/>
        <v>316.89</v>
      </c>
      <c r="E15" s="209">
        <v>2077.41</v>
      </c>
      <c r="F15" s="234" t="s">
        <v>197</v>
      </c>
    </row>
    <row r="16" spans="1:12" ht="60.75" customHeight="1" x14ac:dyDescent="0.25">
      <c r="A16" s="210" t="s">
        <v>18</v>
      </c>
      <c r="B16" s="211" t="s">
        <v>198</v>
      </c>
      <c r="C16" s="209">
        <f t="shared" si="0"/>
        <v>3115.27</v>
      </c>
      <c r="D16" s="209">
        <f t="shared" si="1"/>
        <v>560.75</v>
      </c>
      <c r="E16" s="209">
        <v>3676.02</v>
      </c>
      <c r="F16" s="234" t="s">
        <v>199</v>
      </c>
    </row>
    <row r="17" spans="1:6" ht="60" x14ac:dyDescent="0.25">
      <c r="A17" s="210" t="s">
        <v>200</v>
      </c>
      <c r="B17" s="211" t="s">
        <v>201</v>
      </c>
      <c r="C17" s="209">
        <f t="shared" si="0"/>
        <v>2301.86</v>
      </c>
      <c r="D17" s="209">
        <f t="shared" si="1"/>
        <v>414.33</v>
      </c>
      <c r="E17" s="209">
        <v>2716.19</v>
      </c>
      <c r="F17" s="234" t="s">
        <v>202</v>
      </c>
    </row>
    <row r="18" spans="1:6" ht="45" x14ac:dyDescent="0.25">
      <c r="A18" s="210" t="s">
        <v>36</v>
      </c>
      <c r="B18" s="211" t="s">
        <v>72</v>
      </c>
      <c r="C18" s="209">
        <f t="shared" si="0"/>
        <v>2031.65</v>
      </c>
      <c r="D18" s="209">
        <f t="shared" si="1"/>
        <v>365.7</v>
      </c>
      <c r="E18" s="209">
        <v>2397.35</v>
      </c>
      <c r="F18" s="234" t="s">
        <v>203</v>
      </c>
    </row>
    <row r="20" spans="1:6" x14ac:dyDescent="0.25">
      <c r="A20" s="236" t="s">
        <v>142</v>
      </c>
      <c r="B20" s="236"/>
      <c r="C20" s="236"/>
      <c r="D20" s="236"/>
      <c r="E20" s="236"/>
      <c r="F20" s="236"/>
    </row>
    <row r="21" spans="1:6" x14ac:dyDescent="0.25">
      <c r="A21" s="237" t="s">
        <v>90</v>
      </c>
      <c r="B21" s="237"/>
      <c r="C21" s="237"/>
      <c r="D21" s="237"/>
      <c r="E21" s="237"/>
      <c r="F21" s="237"/>
    </row>
    <row r="22" spans="1:6" x14ac:dyDescent="0.25">
      <c r="A22" s="147"/>
      <c r="B22" s="147"/>
      <c r="C22" s="147"/>
      <c r="D22" s="147"/>
      <c r="E22" s="147"/>
      <c r="F22" s="147"/>
    </row>
    <row r="23" spans="1:6" x14ac:dyDescent="0.25">
      <c r="A23" s="147"/>
      <c r="B23" s="147"/>
      <c r="C23" s="147"/>
      <c r="D23" s="147"/>
      <c r="E23" s="147"/>
      <c r="F23" s="147"/>
    </row>
    <row r="24" spans="1:6" ht="15.75" x14ac:dyDescent="0.25">
      <c r="A24" s="222" t="s">
        <v>184</v>
      </c>
      <c r="B24" s="223"/>
      <c r="C24" s="224"/>
      <c r="D24" s="225"/>
      <c r="E24" s="225"/>
      <c r="F24" s="226" t="s">
        <v>149</v>
      </c>
    </row>
  </sheetData>
  <mergeCells count="4">
    <mergeCell ref="A20:F20"/>
    <mergeCell ref="A21:F21"/>
    <mergeCell ref="E1:F1"/>
    <mergeCell ref="B5:F5"/>
  </mergeCells>
  <pageMargins left="0.7" right="0.7" top="0.75" bottom="0.75" header="0.3" footer="0.3"/>
  <pageSetup paperSize="9" scale="5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pageSetUpPr fitToPage="1"/>
  </sheetPr>
  <dimension ref="A1:X44"/>
  <sheetViews>
    <sheetView tabSelected="1" zoomScale="55" zoomScaleNormal="55" workbookViewId="0">
      <selection activeCell="C40" sqref="C40"/>
    </sheetView>
  </sheetViews>
  <sheetFormatPr defaultRowHeight="23.25" x14ac:dyDescent="0.35"/>
  <cols>
    <col min="1" max="1" width="9.140625" style="61"/>
    <col min="2" max="2" width="14.85546875" style="178" customWidth="1"/>
    <col min="3" max="3" width="100" style="61" customWidth="1"/>
    <col min="4" max="4" width="17.85546875" style="61" customWidth="1"/>
    <col min="5" max="5" width="14.140625" style="61" customWidth="1"/>
    <col min="6" max="6" width="17" style="61" customWidth="1"/>
    <col min="7" max="7" width="117.42578125" style="61" customWidth="1"/>
    <col min="8" max="9" width="9.140625" style="63"/>
    <col min="10" max="10" width="12.28515625" style="63" customWidth="1"/>
    <col min="11" max="24" width="9.140625" style="63"/>
    <col min="25" max="16384" width="9.140625" style="61"/>
  </cols>
  <sheetData>
    <row r="1" spans="1:24" s="156" customFormat="1" ht="42.75" customHeight="1" x14ac:dyDescent="0.35">
      <c r="A1" s="168"/>
      <c r="B1" s="167"/>
      <c r="C1" s="176"/>
      <c r="D1" s="177"/>
      <c r="E1" s="177"/>
      <c r="F1" s="258" t="s">
        <v>205</v>
      </c>
      <c r="G1" s="258"/>
      <c r="H1" s="159"/>
      <c r="J1" s="157"/>
      <c r="K1" s="158"/>
      <c r="L1" s="159"/>
    </row>
    <row r="2" spans="1:24" s="156" customFormat="1" ht="65.25" customHeight="1" x14ac:dyDescent="0.35">
      <c r="A2" s="168"/>
      <c r="B2" s="167"/>
      <c r="C2" s="176"/>
      <c r="D2" s="177"/>
      <c r="E2" s="177"/>
      <c r="G2" s="221" t="s">
        <v>206</v>
      </c>
      <c r="H2" s="159"/>
      <c r="J2" s="157"/>
      <c r="K2" s="158"/>
      <c r="L2" s="159"/>
    </row>
    <row r="3" spans="1:24" s="156" customFormat="1" ht="70.5" customHeight="1" x14ac:dyDescent="0.35">
      <c r="A3" s="168"/>
      <c r="B3" s="167"/>
      <c r="C3" s="176"/>
      <c r="D3" s="177"/>
      <c r="E3" s="177"/>
      <c r="G3" s="221" t="s">
        <v>183</v>
      </c>
      <c r="H3" s="159"/>
      <c r="J3" s="157"/>
      <c r="K3" s="158"/>
      <c r="L3" s="159"/>
    </row>
    <row r="4" spans="1:24" x14ac:dyDescent="0.35">
      <c r="F4" s="62"/>
      <c r="G4" s="1"/>
    </row>
    <row r="6" spans="1:24" ht="55.5" customHeight="1" x14ac:dyDescent="0.35">
      <c r="B6" s="248" t="s">
        <v>204</v>
      </c>
      <c r="C6" s="248"/>
      <c r="D6" s="248"/>
      <c r="E6" s="248"/>
      <c r="F6" s="248"/>
      <c r="G6" s="248"/>
    </row>
    <row r="7" spans="1:24" ht="60.75" customHeight="1" thickBot="1" x14ac:dyDescent="0.4">
      <c r="B7" s="179"/>
      <c r="C7" s="63"/>
      <c r="D7" s="63"/>
      <c r="E7" s="63"/>
      <c r="F7" s="63"/>
      <c r="G7" s="63"/>
    </row>
    <row r="8" spans="1:24" s="64" customFormat="1" ht="48" customHeight="1" thickBot="1" x14ac:dyDescent="0.25">
      <c r="B8" s="55" t="s">
        <v>76</v>
      </c>
      <c r="C8" s="56" t="s">
        <v>11</v>
      </c>
      <c r="D8" s="57" t="s">
        <v>61</v>
      </c>
      <c r="E8" s="58" t="s">
        <v>62</v>
      </c>
      <c r="F8" s="60" t="s">
        <v>60</v>
      </c>
      <c r="G8" s="57" t="s">
        <v>10</v>
      </c>
      <c r="H8" s="180"/>
      <c r="I8" s="180"/>
      <c r="J8" s="180"/>
      <c r="K8" s="180"/>
      <c r="L8" s="180"/>
      <c r="M8" s="180"/>
      <c r="N8" s="180"/>
      <c r="O8" s="180"/>
      <c r="P8" s="180"/>
      <c r="Q8" s="180"/>
      <c r="R8" s="180"/>
      <c r="S8" s="180"/>
      <c r="T8" s="180"/>
      <c r="U8" s="180"/>
      <c r="V8" s="180"/>
      <c r="W8" s="180"/>
      <c r="X8" s="180"/>
    </row>
    <row r="9" spans="1:24" s="64" customFormat="1" ht="24.75" thickTop="1" thickBot="1" x14ac:dyDescent="0.35">
      <c r="B9" s="14"/>
      <c r="C9" s="249" t="s">
        <v>89</v>
      </c>
      <c r="D9" s="250"/>
      <c r="E9" s="250"/>
      <c r="F9" s="250"/>
      <c r="G9" s="251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0"/>
      <c r="X9" s="180"/>
    </row>
    <row r="10" spans="1:24" ht="70.5" hidden="1" thickBot="1" x14ac:dyDescent="0.4">
      <c r="B10" s="31" t="s">
        <v>46</v>
      </c>
      <c r="C10" s="32" t="s">
        <v>99</v>
      </c>
      <c r="D10" s="5">
        <v>440.68</v>
      </c>
      <c r="E10" s="33">
        <v>79.319999999999993</v>
      </c>
      <c r="F10" s="5">
        <f>D10+E10</f>
        <v>520</v>
      </c>
      <c r="G10" s="6" t="s">
        <v>75</v>
      </c>
    </row>
    <row r="11" spans="1:24" ht="24" hidden="1" customHeight="1" x14ac:dyDescent="0.35">
      <c r="B11" s="181" t="s">
        <v>47</v>
      </c>
      <c r="C11" s="67" t="s">
        <v>100</v>
      </c>
      <c r="D11" s="2">
        <v>504.24</v>
      </c>
      <c r="E11" s="41">
        <v>90.76</v>
      </c>
      <c r="F11" s="2">
        <f>SUM(D11:E11)</f>
        <v>595</v>
      </c>
      <c r="G11" s="182" t="s">
        <v>75</v>
      </c>
    </row>
    <row r="12" spans="1:24" x14ac:dyDescent="0.35">
      <c r="B12" s="31" t="s">
        <v>48</v>
      </c>
      <c r="C12" s="32" t="s">
        <v>207</v>
      </c>
      <c r="D12" s="5">
        <f t="shared" ref="D12:D17" si="0">F12/1.18</f>
        <v>720.34</v>
      </c>
      <c r="E12" s="33">
        <f t="shared" ref="E12:E17" si="1">F12-D12</f>
        <v>129.66</v>
      </c>
      <c r="F12" s="5">
        <v>850</v>
      </c>
      <c r="G12" s="6" t="s">
        <v>75</v>
      </c>
    </row>
    <row r="13" spans="1:24" ht="46.5" hidden="1" x14ac:dyDescent="0.35">
      <c r="B13" s="7" t="s">
        <v>50</v>
      </c>
      <c r="C13" s="26" t="s">
        <v>78</v>
      </c>
      <c r="D13" s="13">
        <f t="shared" si="0"/>
        <v>772.03</v>
      </c>
      <c r="E13" s="29">
        <f t="shared" si="1"/>
        <v>138.97</v>
      </c>
      <c r="F13" s="13">
        <v>911</v>
      </c>
      <c r="G13" s="11" t="s">
        <v>75</v>
      </c>
    </row>
    <row r="14" spans="1:24" ht="46.5" hidden="1" x14ac:dyDescent="0.35">
      <c r="B14" s="46" t="s">
        <v>136</v>
      </c>
      <c r="C14" s="26" t="s">
        <v>151</v>
      </c>
      <c r="D14" s="13">
        <f t="shared" si="0"/>
        <v>720.34</v>
      </c>
      <c r="E14" s="29">
        <f t="shared" si="1"/>
        <v>129.66</v>
      </c>
      <c r="F14" s="13">
        <v>850</v>
      </c>
      <c r="G14" s="11" t="s">
        <v>75</v>
      </c>
    </row>
    <row r="15" spans="1:24" ht="46.5" hidden="1" x14ac:dyDescent="0.35">
      <c r="B15" s="7" t="s">
        <v>137</v>
      </c>
      <c r="C15" s="26" t="s">
        <v>152</v>
      </c>
      <c r="D15" s="13">
        <f t="shared" si="0"/>
        <v>754.24</v>
      </c>
      <c r="E15" s="29">
        <f t="shared" si="1"/>
        <v>135.76</v>
      </c>
      <c r="F15" s="13">
        <v>890</v>
      </c>
      <c r="G15" s="11" t="s">
        <v>75</v>
      </c>
    </row>
    <row r="16" spans="1:24" ht="46.5" hidden="1" x14ac:dyDescent="0.35">
      <c r="B16" s="7" t="s">
        <v>138</v>
      </c>
      <c r="C16" s="26" t="s">
        <v>140</v>
      </c>
      <c r="D16" s="13">
        <f t="shared" si="0"/>
        <v>877.12</v>
      </c>
      <c r="E16" s="29">
        <f t="shared" si="1"/>
        <v>157.88</v>
      </c>
      <c r="F16" s="13">
        <v>1035</v>
      </c>
      <c r="G16" s="11" t="s">
        <v>75</v>
      </c>
    </row>
    <row r="17" spans="2:7" ht="47.25" thickBot="1" x14ac:dyDescent="0.4">
      <c r="B17" s="45" t="s">
        <v>139</v>
      </c>
      <c r="C17" s="48" t="s">
        <v>208</v>
      </c>
      <c r="D17" s="49">
        <f t="shared" si="0"/>
        <v>1610.17</v>
      </c>
      <c r="E17" s="50">
        <f t="shared" si="1"/>
        <v>289.83</v>
      </c>
      <c r="F17" s="49">
        <v>1900</v>
      </c>
      <c r="G17" s="20" t="s">
        <v>186</v>
      </c>
    </row>
    <row r="18" spans="2:7" ht="24" hidden="1" thickBot="1" x14ac:dyDescent="0.4">
      <c r="B18" s="14"/>
      <c r="C18" s="252" t="s">
        <v>88</v>
      </c>
      <c r="D18" s="253"/>
      <c r="E18" s="253"/>
      <c r="F18" s="253"/>
      <c r="G18" s="254"/>
    </row>
    <row r="19" spans="2:7" ht="46.5" hidden="1" x14ac:dyDescent="0.35">
      <c r="B19" s="15" t="s">
        <v>51</v>
      </c>
      <c r="C19" s="32" t="s">
        <v>153</v>
      </c>
      <c r="D19" s="5">
        <f>F19/1.18</f>
        <v>2076.27</v>
      </c>
      <c r="E19" s="33">
        <f>F19-D19</f>
        <v>373.73</v>
      </c>
      <c r="F19" s="4">
        <v>2450</v>
      </c>
      <c r="G19" s="6" t="s">
        <v>75</v>
      </c>
    </row>
    <row r="20" spans="2:7" ht="46.5" hidden="1" x14ac:dyDescent="0.35">
      <c r="B20" s="16" t="s">
        <v>52</v>
      </c>
      <c r="C20" s="26" t="s">
        <v>154</v>
      </c>
      <c r="D20" s="13">
        <f t="shared" ref="D20:D28" si="2">F20/1.18</f>
        <v>4355.93</v>
      </c>
      <c r="E20" s="29">
        <f t="shared" ref="E20:E28" si="3">F20-D20</f>
        <v>784.07</v>
      </c>
      <c r="F20" s="29">
        <v>5140</v>
      </c>
      <c r="G20" s="17" t="s">
        <v>187</v>
      </c>
    </row>
    <row r="21" spans="2:7" ht="45.75" hidden="1" customHeight="1" x14ac:dyDescent="0.35">
      <c r="B21" s="18" t="s">
        <v>53</v>
      </c>
      <c r="C21" s="28" t="s">
        <v>101</v>
      </c>
      <c r="D21" s="13">
        <f t="shared" si="2"/>
        <v>4872.88</v>
      </c>
      <c r="E21" s="29">
        <f t="shared" si="3"/>
        <v>877.12</v>
      </c>
      <c r="F21" s="65">
        <v>5750</v>
      </c>
      <c r="G21" s="17" t="s">
        <v>98</v>
      </c>
    </row>
    <row r="22" spans="2:7" ht="69.75" hidden="1" x14ac:dyDescent="0.35">
      <c r="B22" s="18" t="s">
        <v>54</v>
      </c>
      <c r="C22" s="66" t="s">
        <v>102</v>
      </c>
      <c r="D22" s="13">
        <f t="shared" si="2"/>
        <v>14322.03</v>
      </c>
      <c r="E22" s="29">
        <f t="shared" si="3"/>
        <v>2577.9699999999998</v>
      </c>
      <c r="F22" s="183">
        <v>16900</v>
      </c>
      <c r="G22" s="8" t="s">
        <v>110</v>
      </c>
    </row>
    <row r="23" spans="2:7" ht="46.5" hidden="1" x14ac:dyDescent="0.35">
      <c r="B23" s="16" t="s">
        <v>55</v>
      </c>
      <c r="C23" s="26" t="s">
        <v>79</v>
      </c>
      <c r="D23" s="13">
        <f t="shared" ca="1" si="2"/>
        <v>1483.05</v>
      </c>
      <c r="E23" s="29">
        <f t="shared" ca="1" si="3"/>
        <v>266.95</v>
      </c>
      <c r="F23" s="12">
        <f ca="1">SUM(D23:E23)</f>
        <v>8800</v>
      </c>
      <c r="G23" s="8" t="s">
        <v>77</v>
      </c>
    </row>
    <row r="24" spans="2:7" ht="46.5" hidden="1" x14ac:dyDescent="0.35">
      <c r="B24" s="16" t="s">
        <v>91</v>
      </c>
      <c r="C24" s="26" t="s">
        <v>155</v>
      </c>
      <c r="D24" s="10">
        <f t="shared" si="2"/>
        <v>2923.73</v>
      </c>
      <c r="E24" s="40">
        <f t="shared" si="3"/>
        <v>526.27</v>
      </c>
      <c r="F24" s="12">
        <v>3450</v>
      </c>
      <c r="G24" s="8" t="s">
        <v>187</v>
      </c>
    </row>
    <row r="25" spans="2:7" ht="73.5" hidden="1" customHeight="1" x14ac:dyDescent="0.35">
      <c r="B25" s="16" t="s">
        <v>92</v>
      </c>
      <c r="C25" s="26" t="s">
        <v>93</v>
      </c>
      <c r="D25" s="13">
        <f t="shared" si="2"/>
        <v>7923.73</v>
      </c>
      <c r="E25" s="29">
        <f t="shared" si="3"/>
        <v>1426.27</v>
      </c>
      <c r="F25" s="12">
        <v>9350</v>
      </c>
      <c r="G25" s="8" t="s">
        <v>98</v>
      </c>
    </row>
    <row r="26" spans="2:7" ht="51" hidden="1" customHeight="1" x14ac:dyDescent="0.35">
      <c r="B26" s="16" t="s">
        <v>107</v>
      </c>
      <c r="C26" s="26" t="s">
        <v>156</v>
      </c>
      <c r="D26" s="10">
        <f t="shared" si="2"/>
        <v>5389.83</v>
      </c>
      <c r="E26" s="40">
        <f t="shared" si="3"/>
        <v>970.17</v>
      </c>
      <c r="F26" s="12">
        <v>6360</v>
      </c>
      <c r="G26" s="8" t="s">
        <v>98</v>
      </c>
    </row>
    <row r="27" spans="2:7" ht="54" hidden="1" customHeight="1" x14ac:dyDescent="0.35">
      <c r="B27" s="16" t="s">
        <v>108</v>
      </c>
      <c r="C27" s="26" t="s">
        <v>157</v>
      </c>
      <c r="D27" s="10">
        <f t="shared" si="2"/>
        <v>5813.56</v>
      </c>
      <c r="E27" s="40">
        <f t="shared" si="3"/>
        <v>1046.44</v>
      </c>
      <c r="F27" s="12">
        <v>6860</v>
      </c>
      <c r="G27" s="8" t="s">
        <v>98</v>
      </c>
    </row>
    <row r="28" spans="2:7" ht="46.5" hidden="1" x14ac:dyDescent="0.35">
      <c r="B28" s="16" t="s">
        <v>135</v>
      </c>
      <c r="C28" s="26" t="s">
        <v>158</v>
      </c>
      <c r="D28" s="13">
        <f t="shared" si="2"/>
        <v>2050.85</v>
      </c>
      <c r="E28" s="29">
        <f t="shared" si="3"/>
        <v>369.15</v>
      </c>
      <c r="F28" s="12">
        <v>2420</v>
      </c>
      <c r="G28" s="11" t="s">
        <v>75</v>
      </c>
    </row>
    <row r="29" spans="2:7" ht="70.5" hidden="1" customHeight="1" x14ac:dyDescent="0.35">
      <c r="B29" s="22" t="s">
        <v>146</v>
      </c>
      <c r="C29" s="51" t="s">
        <v>159</v>
      </c>
      <c r="D29" s="10">
        <f>F29/1.18</f>
        <v>6313.56</v>
      </c>
      <c r="E29" s="40">
        <f>F29-D29</f>
        <v>1136.44</v>
      </c>
      <c r="F29" s="9">
        <v>7450</v>
      </c>
      <c r="G29" s="184" t="s">
        <v>98</v>
      </c>
    </row>
    <row r="30" spans="2:7" ht="51" hidden="1" customHeight="1" x14ac:dyDescent="0.35">
      <c r="B30" s="16" t="s">
        <v>147</v>
      </c>
      <c r="C30" s="26" t="s">
        <v>160</v>
      </c>
      <c r="D30" s="10">
        <f>F30/1.18</f>
        <v>5677.97</v>
      </c>
      <c r="E30" s="40">
        <f>F30-D30</f>
        <v>1022.03</v>
      </c>
      <c r="F30" s="12">
        <v>6700</v>
      </c>
      <c r="G30" s="8" t="s">
        <v>98</v>
      </c>
    </row>
    <row r="31" spans="2:7" ht="54" hidden="1" customHeight="1" thickBot="1" x14ac:dyDescent="0.4">
      <c r="B31" s="19" t="s">
        <v>148</v>
      </c>
      <c r="C31" s="30" t="s">
        <v>161</v>
      </c>
      <c r="D31" s="3">
        <f>F31/1.18</f>
        <v>7118.64</v>
      </c>
      <c r="E31" s="25">
        <f>F31-D31</f>
        <v>1281.3599999999999</v>
      </c>
      <c r="F31" s="21">
        <v>8400</v>
      </c>
      <c r="G31" s="20" t="s">
        <v>98</v>
      </c>
    </row>
    <row r="32" spans="2:7" ht="24" thickBot="1" x14ac:dyDescent="0.4">
      <c r="B32" s="27"/>
      <c r="C32" s="255" t="s">
        <v>87</v>
      </c>
      <c r="D32" s="256"/>
      <c r="E32" s="256"/>
      <c r="F32" s="256"/>
      <c r="G32" s="257"/>
    </row>
    <row r="33" spans="2:13" ht="93.75" thickBot="1" x14ac:dyDescent="0.4">
      <c r="B33" s="31" t="s">
        <v>56</v>
      </c>
      <c r="C33" s="38" t="s">
        <v>209</v>
      </c>
      <c r="D33" s="43">
        <f>F33/1.18</f>
        <v>2190.6799999999998</v>
      </c>
      <c r="E33" s="5">
        <f>F33-D33</f>
        <v>394.32</v>
      </c>
      <c r="F33" s="5">
        <v>2585</v>
      </c>
      <c r="G33" s="34" t="s">
        <v>188</v>
      </c>
    </row>
    <row r="34" spans="2:13" ht="97.5" hidden="1" customHeight="1" x14ac:dyDescent="0.35">
      <c r="B34" s="46" t="s">
        <v>57</v>
      </c>
      <c r="C34" s="39" t="s">
        <v>103</v>
      </c>
      <c r="D34" s="68">
        <f>F34/1.18</f>
        <v>4703.3900000000003</v>
      </c>
      <c r="E34" s="10">
        <f>F34-D34</f>
        <v>846.61</v>
      </c>
      <c r="F34" s="10">
        <v>5550</v>
      </c>
      <c r="G34" s="42" t="s">
        <v>111</v>
      </c>
    </row>
    <row r="35" spans="2:13" ht="118.5" hidden="1" customHeight="1" x14ac:dyDescent="0.35">
      <c r="B35" s="35" t="s">
        <v>58</v>
      </c>
      <c r="C35" s="36" t="s">
        <v>104</v>
      </c>
      <c r="D35" s="44">
        <v>889.83</v>
      </c>
      <c r="E35" s="24">
        <v>160.16999999999999</v>
      </c>
      <c r="F35" s="10">
        <f>SUM(D35:E35)</f>
        <v>1050</v>
      </c>
      <c r="G35" s="37" t="s">
        <v>112</v>
      </c>
    </row>
    <row r="36" spans="2:13" ht="116.25" x14ac:dyDescent="0.35">
      <c r="B36" s="31" t="s">
        <v>162</v>
      </c>
      <c r="C36" s="38" t="s">
        <v>210</v>
      </c>
      <c r="D36" s="43">
        <f>F36/1.18</f>
        <v>2364.41</v>
      </c>
      <c r="E36" s="5">
        <f>F36-D36</f>
        <v>425.59</v>
      </c>
      <c r="F36" s="5">
        <v>2790</v>
      </c>
      <c r="G36" s="34" t="s">
        <v>163</v>
      </c>
    </row>
    <row r="37" spans="2:13" ht="117.75" customHeight="1" x14ac:dyDescent="0.35">
      <c r="B37" s="35" t="s">
        <v>59</v>
      </c>
      <c r="C37" s="36" t="s">
        <v>105</v>
      </c>
      <c r="D37" s="185">
        <f>F37/1.18</f>
        <v>1296.6099999999999</v>
      </c>
      <c r="E37" s="52">
        <f>F37-D37</f>
        <v>233.39</v>
      </c>
      <c r="F37" s="52">
        <v>1530</v>
      </c>
      <c r="G37" s="37" t="s">
        <v>189</v>
      </c>
    </row>
    <row r="38" spans="2:13" ht="117.75" customHeight="1" x14ac:dyDescent="0.35">
      <c r="B38" s="35" t="s">
        <v>164</v>
      </c>
      <c r="C38" s="36" t="s">
        <v>165</v>
      </c>
      <c r="D38" s="185">
        <f>F38/1.18</f>
        <v>1440.68</v>
      </c>
      <c r="E38" s="52">
        <f>F38-D38</f>
        <v>259.32</v>
      </c>
      <c r="F38" s="52">
        <v>1700</v>
      </c>
      <c r="G38" s="37" t="s">
        <v>166</v>
      </c>
    </row>
    <row r="39" spans="2:13" ht="120.75" customHeight="1" x14ac:dyDescent="0.35">
      <c r="B39" s="35" t="s">
        <v>96</v>
      </c>
      <c r="C39" s="23" t="s">
        <v>211</v>
      </c>
      <c r="D39" s="186">
        <f>F39/1.18</f>
        <v>2127.12</v>
      </c>
      <c r="E39" s="59">
        <f>F39-D39</f>
        <v>382.88</v>
      </c>
      <c r="F39" s="52">
        <v>2510</v>
      </c>
      <c r="G39" s="54" t="s">
        <v>188</v>
      </c>
    </row>
    <row r="40" spans="2:13" ht="138" thickBot="1" x14ac:dyDescent="0.4">
      <c r="B40" s="47" t="s">
        <v>97</v>
      </c>
      <c r="C40" s="205" t="s">
        <v>106</v>
      </c>
      <c r="D40" s="187">
        <f>F40/1.18</f>
        <v>1220.3399999999999</v>
      </c>
      <c r="E40" s="53">
        <f>F40-D40</f>
        <v>219.66</v>
      </c>
      <c r="F40" s="53">
        <v>1440</v>
      </c>
      <c r="G40" s="206" t="s">
        <v>109</v>
      </c>
    </row>
    <row r="44" spans="2:13" s="216" customFormat="1" ht="27" x14ac:dyDescent="0.35">
      <c r="B44" s="213" t="s">
        <v>184</v>
      </c>
      <c r="C44" s="214"/>
      <c r="D44" s="215"/>
      <c r="E44" s="215"/>
      <c r="G44" s="217" t="s">
        <v>149</v>
      </c>
      <c r="H44" s="217"/>
      <c r="J44" s="218"/>
      <c r="K44" s="219"/>
      <c r="L44" s="220"/>
      <c r="M44" s="215"/>
    </row>
  </sheetData>
  <mergeCells count="5">
    <mergeCell ref="B6:G6"/>
    <mergeCell ref="C9:G9"/>
    <mergeCell ref="C18:G18"/>
    <mergeCell ref="C32:G32"/>
    <mergeCell ref="F1:G1"/>
  </mergeCells>
  <pageMargins left="0.51181102362204722" right="0.31496062992125984" top="0.74803149606299213" bottom="0.74803149606299213" header="0.31496062992125984" footer="0.31496062992125984"/>
  <pageSetup paperSize="9" scale="3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1-6 2018</vt:lpstr>
      <vt:lpstr>2-4</vt:lpstr>
      <vt:lpstr>раздел 7 2018</vt:lpstr>
    </vt:vector>
  </TitlesOfParts>
  <Company>Энергосбыт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Баданина</dc:creator>
  <cp:lastModifiedBy>Хабарова Нелли Сергеевна</cp:lastModifiedBy>
  <cp:lastPrinted>2018-12-10T08:59:45Z</cp:lastPrinted>
  <dcterms:created xsi:type="dcterms:W3CDTF">2001-04-24T05:40:59Z</dcterms:created>
  <dcterms:modified xsi:type="dcterms:W3CDTF">2022-05-24T08:36:16Z</dcterms:modified>
</cp:coreProperties>
</file>